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5895" yWindow="465" windowWidth="21240" windowHeight="13740" tabRatio="500" activeTab="1"/>
  </bookViews>
  <sheets>
    <sheet name="Location and Length of Stay" sheetId="1" r:id="rId1"/>
    <sheet name="Countdown to ZERO" sheetId="2" r:id="rId2"/>
  </sheets>
  <definedNames>
    <definedName name="_xlnm.Print_Area" localSheetId="1">'Countdown to ZERO'!$A$1:$M$13</definedName>
    <definedName name="_xlnm.Print_Area" localSheetId="0">'Location and Length of Stay'!$A$1:$T$49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2"/>
  <c r="U38" i="1"/>
  <c r="U35"/>
  <c r="U19"/>
  <c r="Q25"/>
  <c r="N25"/>
  <c r="K25"/>
  <c r="H25"/>
  <c r="E25"/>
  <c r="B25"/>
  <c r="H48"/>
  <c r="U21"/>
  <c r="U13"/>
  <c r="G6" i="2"/>
  <c r="U42" i="1"/>
  <c r="U43"/>
  <c r="U44"/>
  <c r="U45"/>
  <c r="T42"/>
  <c r="F6" i="2"/>
  <c r="U36" i="1"/>
  <c r="U37"/>
  <c r="U39"/>
  <c r="U40"/>
  <c r="U41"/>
  <c r="U20"/>
  <c r="U10"/>
  <c r="U11"/>
  <c r="U12"/>
  <c r="U18"/>
  <c r="E6" i="2"/>
  <c r="U22" i="1"/>
  <c r="U23"/>
  <c r="U6"/>
  <c r="T6"/>
  <c r="U7"/>
  <c r="T7"/>
  <c r="U8"/>
  <c r="T8"/>
  <c r="U9"/>
  <c r="U14"/>
  <c r="U15"/>
  <c r="U16"/>
  <c r="U17"/>
  <c r="Q24"/>
  <c r="C6" i="2"/>
  <c r="D6"/>
  <c r="U31" i="1"/>
  <c r="U32"/>
  <c r="U33"/>
  <c r="U34"/>
  <c r="U46"/>
  <c r="N48"/>
  <c r="N47"/>
  <c r="Q48"/>
  <c r="Q47"/>
  <c r="K48"/>
  <c r="K47"/>
  <c r="H47"/>
  <c r="B48"/>
  <c r="B47"/>
  <c r="B6" i="2"/>
  <c r="N24" i="1"/>
  <c r="E48"/>
  <c r="H24"/>
  <c r="E24"/>
  <c r="B24"/>
  <c r="B65"/>
  <c r="B66"/>
  <c r="T46"/>
  <c r="K24"/>
  <c r="T47"/>
  <c r="T31"/>
  <c r="T39"/>
  <c r="T48"/>
  <c r="E47"/>
  <c r="T22"/>
  <c r="T15"/>
  <c r="T9"/>
  <c r="T25"/>
  <c r="B67"/>
  <c r="T24"/>
  <c r="V24"/>
</calcChain>
</file>

<file path=xl/sharedStrings.xml><?xml version="1.0" encoding="utf-8"?>
<sst xmlns="http://schemas.openxmlformats.org/spreadsheetml/2006/main" count="243" uniqueCount="84">
  <si>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</si>
  <si>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</si>
  <si>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</si>
  <si>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</si>
  <si>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</si>
  <si>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</si>
  <si>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</si>
  <si>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</si>
  <si>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</si>
  <si>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</si>
  <si>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</si>
  <si>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</si>
  <si>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</si>
  <si>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</si>
  <si>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</si>
  <si>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</si>
  <si>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</si>
  <si>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</si>
  <si>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</si>
  <si>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</si>
  <si>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</si>
  <si>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</si>
  <si>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</si>
  <si>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</si>
  <si>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</si>
  <si>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</si>
  <si>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</si>
  <si>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</si>
  <si>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</si>
  <si>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</si>
  <si>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</si>
  <si>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</si>
  <si>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</si>
  <si>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</si>
  <si>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Cip69</t>
  </si>
  <si>
    <t>VA Eligible?</t>
  </si>
  <si>
    <t>Y</t>
  </si>
  <si>
    <t>N</t>
  </si>
  <si>
    <t>Mol64</t>
  </si>
  <si>
    <t>?</t>
  </si>
  <si>
    <t>Bel57</t>
  </si>
  <si>
    <t>Sne60</t>
  </si>
  <si>
    <t>Dev60</t>
  </si>
  <si>
    <t>Mcc??</t>
  </si>
  <si>
    <t>Kin86</t>
  </si>
  <si>
    <t>Kan56</t>
  </si>
  <si>
    <t>Jan40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</si>
  <si>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</si>
  <si>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</si>
  <si>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</si>
  <si>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</si>
  <si>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</si>
  <si>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</si>
  <si>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New57</t>
  </si>
  <si>
    <t>Sin68</t>
  </si>
  <si>
    <t>Hil62</t>
  </si>
  <si>
    <t>Bri95</t>
  </si>
  <si>
    <t>Riv61</t>
  </si>
  <si>
    <t>Tur63</t>
  </si>
  <si>
    <t>Mcc52</t>
  </si>
  <si>
    <t>Lea68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</si>
  <si>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</si>
  <si>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</si>
  <si>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</si>
  <si>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</si>
  <si>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</si>
  <si>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</si>
  <si>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</si>
  <si>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Par55</t>
  </si>
  <si>
    <t>Mal90</t>
  </si>
  <si>
    <t>Ana90</t>
  </si>
  <si>
    <t>Ahm60</t>
  </si>
  <si>
    <t>Mcc56</t>
  </si>
  <si>
    <t>Bri88</t>
  </si>
  <si>
    <t>Riv59</t>
  </si>
  <si>
    <t>Sim38</t>
  </si>
  <si>
    <t>Con55</t>
  </si>
  <si>
    <t>Gam40</t>
  </si>
  <si>
    <t>Bar79</t>
  </si>
  <si>
    <t>Wis63</t>
  </si>
  <si>
    <t>Cla77</t>
  </si>
  <si>
    <t>Westchester County Homeless Veterans Status Report By Location &amp; Length of Time Engaged as of 8/26/16 (excluding VA-funded residential programs)</t>
  </si>
  <si>
    <t>Eic71</t>
  </si>
  <si>
    <t>Wil35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</si>
</sst>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/>
    <xf numFmtId="0" fontId="9" fillId="0" borderId="22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17" fontId="10" fillId="0" borderId="3" xfId="0" quotePrefix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7" fontId="10" fillId="0" borderId="7" xfId="0" applyNumberFormat="1" applyFont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X67"/>
  <sheetViews>
    <sheetView topLeftCell="F5" zoomScale="65" zoomScaleNormal="65" zoomScalePageLayoutView="65" workbookViewId="0">
      <selection activeCell="Q8" sqref="Q8"/>
    </sheetView>
  </sheetViews>
  <sheetFormatPr defaultColWidth="11" defaultRowHeight="15.75"/>
  <cols>
    <col min="1" max="1" width="16.625" style="1" customWidth="1"/>
    <col min="4" max="4" width="11.875" bestFit="1" customWidth="1"/>
    <col min="10" max="10" width="11.625" bestFit="1" customWidth="1"/>
    <col min="16" max="16" width="11.625" bestFit="1" customWidth="1"/>
    <col min="19" max="19" width="11.375" bestFit="1" customWidth="1"/>
    <col min="20" max="20" width="12.125" customWidth="1"/>
    <col min="21" max="22" width="11" hidden="1" customWidth="1"/>
  </cols>
  <sheetData>
    <row r="1" spans="1:24" ht="23.25">
      <c r="A1" s="123" t="s">
        <v>81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4" ht="16.5" thickBo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5" customFormat="1" ht="24.95" customHeight="1" thickBot="1">
      <c r="A3" s="13"/>
      <c r="B3" s="127" t="s">
        <v>0</v>
      </c>
      <c r="C3" s="128"/>
      <c r="D3" s="129"/>
      <c r="E3" s="127" t="s">
        <v>1</v>
      </c>
      <c r="F3" s="128"/>
      <c r="G3" s="129"/>
      <c r="H3" s="127" t="s">
        <v>2</v>
      </c>
      <c r="I3" s="128"/>
      <c r="J3" s="129"/>
      <c r="K3" s="127" t="s">
        <v>3</v>
      </c>
      <c r="L3" s="128"/>
      <c r="M3" s="129"/>
      <c r="N3" s="127" t="s">
        <v>4</v>
      </c>
      <c r="O3" s="128"/>
      <c r="P3" s="129"/>
      <c r="Q3" s="127" t="s">
        <v>5</v>
      </c>
      <c r="R3" s="128"/>
      <c r="S3" s="129"/>
      <c r="T3" s="14" t="s">
        <v>6</v>
      </c>
    </row>
    <row r="4" spans="1:24" s="15" customFormat="1" ht="38.25" thickBot="1">
      <c r="A4" s="16" t="s">
        <v>7</v>
      </c>
      <c r="B4" s="124">
        <v>195976</v>
      </c>
      <c r="C4" s="125"/>
      <c r="D4" s="126"/>
      <c r="E4" s="124">
        <v>67292</v>
      </c>
      <c r="F4" s="125"/>
      <c r="G4" s="126"/>
      <c r="H4" s="124">
        <v>56853</v>
      </c>
      <c r="I4" s="125"/>
      <c r="J4" s="126"/>
      <c r="K4" s="124">
        <v>77062</v>
      </c>
      <c r="L4" s="125"/>
      <c r="M4" s="126"/>
      <c r="N4" s="124">
        <v>23583</v>
      </c>
      <c r="O4" s="125"/>
      <c r="P4" s="126"/>
      <c r="Q4" s="124">
        <v>397183</v>
      </c>
      <c r="R4" s="125"/>
      <c r="S4" s="126"/>
      <c r="T4" s="17">
        <v>949113</v>
      </c>
    </row>
    <row r="5" spans="1:24" s="15" customFormat="1" ht="38.25" thickBot="1">
      <c r="A5" s="16"/>
      <c r="B5" s="18" t="s">
        <v>14</v>
      </c>
      <c r="C5" s="18" t="s">
        <v>35</v>
      </c>
      <c r="D5" s="18" t="s">
        <v>16</v>
      </c>
      <c r="E5" s="18" t="s">
        <v>14</v>
      </c>
      <c r="F5" s="18" t="s">
        <v>35</v>
      </c>
      <c r="G5" s="18" t="s">
        <v>16</v>
      </c>
      <c r="H5" s="18" t="s">
        <v>14</v>
      </c>
      <c r="I5" s="18" t="s">
        <v>35</v>
      </c>
      <c r="J5" s="18" t="s">
        <v>16</v>
      </c>
      <c r="K5" s="18" t="s">
        <v>14</v>
      </c>
      <c r="L5" s="18" t="s">
        <v>35</v>
      </c>
      <c r="M5" s="18" t="s">
        <v>16</v>
      </c>
      <c r="N5" s="18" t="s">
        <v>14</v>
      </c>
      <c r="O5" s="18" t="s">
        <v>35</v>
      </c>
      <c r="P5" s="18" t="s">
        <v>16</v>
      </c>
      <c r="Q5" s="18" t="s">
        <v>14</v>
      </c>
      <c r="R5" s="18" t="s">
        <v>35</v>
      </c>
      <c r="S5" s="18" t="s">
        <v>16</v>
      </c>
      <c r="T5" s="17"/>
    </row>
    <row r="6" spans="1:24" s="15" customFormat="1" ht="66" customHeight="1" thickBot="1">
      <c r="A6" s="16" t="s">
        <v>8</v>
      </c>
      <c r="B6" s="19"/>
      <c r="C6" s="19"/>
      <c r="D6" s="20"/>
      <c r="E6" s="19"/>
      <c r="F6" s="19"/>
      <c r="G6" s="19"/>
      <c r="H6" s="19"/>
      <c r="I6" s="19"/>
      <c r="J6" s="19"/>
      <c r="K6" s="19" t="s">
        <v>52</v>
      </c>
      <c r="L6" s="19" t="s">
        <v>36</v>
      </c>
      <c r="M6" s="20">
        <v>42461</v>
      </c>
      <c r="N6" s="19"/>
      <c r="O6" s="19"/>
      <c r="P6" s="20"/>
      <c r="Q6" s="36"/>
      <c r="R6" s="44"/>
      <c r="S6" s="47"/>
      <c r="T6" s="33">
        <f>U6</f>
        <v>1</v>
      </c>
      <c r="U6" s="34">
        <f t="shared" ref="U6:U23" si="0">COUNTIF(B6:S6,"&gt;8/8/2013")</f>
        <v>1</v>
      </c>
    </row>
    <row r="7" spans="1:24" s="15" customFormat="1" ht="66" customHeight="1" thickBot="1">
      <c r="A7" s="16" t="s">
        <v>9</v>
      </c>
      <c r="B7" s="19"/>
      <c r="C7" s="19"/>
      <c r="D7" s="20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 t="s">
        <v>73</v>
      </c>
      <c r="R7" s="19" t="s">
        <v>37</v>
      </c>
      <c r="S7" s="20">
        <v>42580</v>
      </c>
      <c r="T7" s="33">
        <f>U7</f>
        <v>1</v>
      </c>
      <c r="U7" s="46">
        <f t="shared" si="0"/>
        <v>1</v>
      </c>
    </row>
    <row r="8" spans="1:24" s="15" customFormat="1" ht="66" customHeight="1" thickBot="1">
      <c r="A8" s="16" t="s">
        <v>10</v>
      </c>
      <c r="B8" s="19"/>
      <c r="C8" s="19"/>
      <c r="D8" s="20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19"/>
      <c r="Q8" s="19"/>
      <c r="R8" s="19"/>
      <c r="S8" s="19"/>
      <c r="T8" s="33">
        <f>U8</f>
        <v>0</v>
      </c>
      <c r="U8" s="46">
        <f t="shared" si="0"/>
        <v>0</v>
      </c>
      <c r="W8" s="22"/>
      <c r="X8" s="22"/>
    </row>
    <row r="9" spans="1:24" s="15" customFormat="1" ht="24" customHeight="1" thickBot="1">
      <c r="A9" s="119" t="s">
        <v>11</v>
      </c>
      <c r="B9" s="96" t="s">
        <v>77</v>
      </c>
      <c r="C9" s="97" t="s">
        <v>36</v>
      </c>
      <c r="D9" s="98">
        <v>42601</v>
      </c>
      <c r="E9" s="119"/>
      <c r="F9" s="119"/>
      <c r="G9" s="142"/>
      <c r="H9" s="109" t="s">
        <v>76</v>
      </c>
      <c r="I9" s="109" t="s">
        <v>39</v>
      </c>
      <c r="J9" s="110">
        <v>42580</v>
      </c>
      <c r="K9" s="156"/>
      <c r="L9" s="156"/>
      <c r="M9" s="156"/>
      <c r="N9" s="119"/>
      <c r="O9" s="119"/>
      <c r="P9" s="142"/>
      <c r="Q9" s="119" t="s">
        <v>42</v>
      </c>
      <c r="R9" s="119" t="s">
        <v>37</v>
      </c>
      <c r="S9" s="142">
        <v>42396</v>
      </c>
      <c r="T9" s="151">
        <f>SUM(U9:U14)</f>
        <v>9</v>
      </c>
      <c r="U9" s="46">
        <f t="shared" si="0"/>
        <v>3</v>
      </c>
    </row>
    <row r="10" spans="1:24" s="15" customFormat="1" ht="24" customHeight="1" thickBot="1">
      <c r="A10" s="133"/>
      <c r="B10" s="90" t="s">
        <v>74</v>
      </c>
      <c r="C10" s="91" t="s">
        <v>36</v>
      </c>
      <c r="D10" s="92">
        <v>42587</v>
      </c>
      <c r="E10" s="133"/>
      <c r="F10" s="133"/>
      <c r="G10" s="143"/>
      <c r="H10" s="109" t="s">
        <v>60</v>
      </c>
      <c r="I10" s="109" t="s">
        <v>39</v>
      </c>
      <c r="J10" s="110">
        <v>42552</v>
      </c>
      <c r="K10" s="157"/>
      <c r="L10" s="157"/>
      <c r="M10" s="157"/>
      <c r="N10" s="133"/>
      <c r="O10" s="133"/>
      <c r="P10" s="143"/>
      <c r="Q10" s="133"/>
      <c r="R10" s="133"/>
      <c r="S10" s="143"/>
      <c r="T10" s="152"/>
      <c r="U10" s="46">
        <f t="shared" si="0"/>
        <v>2</v>
      </c>
    </row>
    <row r="11" spans="1:24" s="15" customFormat="1" ht="24" customHeight="1" thickBot="1">
      <c r="A11" s="133"/>
      <c r="B11" s="90" t="s">
        <v>75</v>
      </c>
      <c r="C11" s="91" t="s">
        <v>37</v>
      </c>
      <c r="D11" s="92">
        <v>42580</v>
      </c>
      <c r="E11" s="133"/>
      <c r="F11" s="133"/>
      <c r="G11" s="143"/>
      <c r="H11" s="36"/>
      <c r="I11" s="36"/>
      <c r="J11" s="37"/>
      <c r="K11" s="157"/>
      <c r="L11" s="157"/>
      <c r="M11" s="157"/>
      <c r="N11" s="133"/>
      <c r="O11" s="133"/>
      <c r="P11" s="143"/>
      <c r="Q11" s="133"/>
      <c r="R11" s="133"/>
      <c r="S11" s="143"/>
      <c r="T11" s="152"/>
      <c r="U11" s="46">
        <f t="shared" si="0"/>
        <v>1</v>
      </c>
    </row>
    <row r="12" spans="1:24" s="15" customFormat="1" ht="24" customHeight="1" thickBot="1">
      <c r="A12" s="133"/>
      <c r="B12" s="90" t="s">
        <v>40</v>
      </c>
      <c r="C12" s="91" t="s">
        <v>37</v>
      </c>
      <c r="D12" s="92">
        <v>42580</v>
      </c>
      <c r="E12" s="133"/>
      <c r="F12" s="133"/>
      <c r="G12" s="143"/>
      <c r="H12" s="36"/>
      <c r="I12" s="36"/>
      <c r="J12" s="37"/>
      <c r="K12" s="157"/>
      <c r="L12" s="157"/>
      <c r="M12" s="157"/>
      <c r="N12" s="133"/>
      <c r="O12" s="133"/>
      <c r="P12" s="143"/>
      <c r="Q12" s="133"/>
      <c r="R12" s="133"/>
      <c r="S12" s="143"/>
      <c r="T12" s="152"/>
      <c r="U12" s="46">
        <f t="shared" si="0"/>
        <v>1</v>
      </c>
    </row>
    <row r="13" spans="1:24" s="15" customFormat="1" ht="24" customHeight="1" thickBot="1">
      <c r="A13" s="133"/>
      <c r="B13" s="90" t="s">
        <v>70</v>
      </c>
      <c r="C13" s="91" t="s">
        <v>36</v>
      </c>
      <c r="D13" s="92">
        <v>42573</v>
      </c>
      <c r="E13" s="133"/>
      <c r="F13" s="133"/>
      <c r="G13" s="143"/>
      <c r="H13" s="36"/>
      <c r="I13" s="36"/>
      <c r="J13" s="37"/>
      <c r="K13" s="157"/>
      <c r="L13" s="157"/>
      <c r="M13" s="157"/>
      <c r="N13" s="133"/>
      <c r="O13" s="133"/>
      <c r="P13" s="143"/>
      <c r="Q13" s="133"/>
      <c r="R13" s="133"/>
      <c r="S13" s="143"/>
      <c r="T13" s="152"/>
      <c r="U13" s="46">
        <f t="shared" si="0"/>
        <v>1</v>
      </c>
    </row>
    <row r="14" spans="1:24" s="15" customFormat="1" ht="24" customHeight="1" thickBot="1">
      <c r="A14" s="133"/>
      <c r="B14" s="118" t="s">
        <v>69</v>
      </c>
      <c r="C14" s="109" t="s">
        <v>36</v>
      </c>
      <c r="D14" s="110">
        <v>42559</v>
      </c>
      <c r="E14" s="133"/>
      <c r="F14" s="133"/>
      <c r="G14" s="143"/>
      <c r="H14" s="36"/>
      <c r="I14" s="36"/>
      <c r="J14" s="37"/>
      <c r="K14" s="157"/>
      <c r="L14" s="157"/>
      <c r="M14" s="157"/>
      <c r="N14" s="120"/>
      <c r="O14" s="120"/>
      <c r="P14" s="150"/>
      <c r="Q14" s="133"/>
      <c r="R14" s="133"/>
      <c r="S14" s="143"/>
      <c r="T14" s="152"/>
      <c r="U14" s="46">
        <f t="shared" si="0"/>
        <v>1</v>
      </c>
    </row>
    <row r="15" spans="1:24" s="15" customFormat="1" ht="24" customHeight="1" thickBot="1">
      <c r="A15" s="119" t="s">
        <v>12</v>
      </c>
      <c r="B15" s="119" t="s">
        <v>68</v>
      </c>
      <c r="C15" s="119" t="s">
        <v>36</v>
      </c>
      <c r="D15" s="142">
        <v>42559</v>
      </c>
      <c r="E15" s="119"/>
      <c r="F15" s="119"/>
      <c r="G15" s="119"/>
      <c r="H15" s="119"/>
      <c r="I15" s="119"/>
      <c r="J15" s="142"/>
      <c r="K15" s="119"/>
      <c r="L15" s="119"/>
      <c r="M15" s="142"/>
      <c r="N15" s="41" t="s">
        <v>79</v>
      </c>
      <c r="O15" s="108" t="s">
        <v>36</v>
      </c>
      <c r="P15" s="106">
        <v>42601</v>
      </c>
      <c r="Q15" s="36" t="s">
        <v>71</v>
      </c>
      <c r="R15" s="36" t="s">
        <v>39</v>
      </c>
      <c r="S15" s="37">
        <v>42538</v>
      </c>
      <c r="T15" s="151">
        <f>SUM(U15:U21)</f>
        <v>12</v>
      </c>
      <c r="U15" s="46">
        <f t="shared" si="0"/>
        <v>3</v>
      </c>
    </row>
    <row r="16" spans="1:24" s="15" customFormat="1" ht="24" customHeight="1" thickBot="1">
      <c r="A16" s="133"/>
      <c r="B16" s="133"/>
      <c r="C16" s="133"/>
      <c r="D16" s="143"/>
      <c r="E16" s="133"/>
      <c r="F16" s="133"/>
      <c r="G16" s="133"/>
      <c r="H16" s="133"/>
      <c r="I16" s="133"/>
      <c r="J16" s="143"/>
      <c r="K16" s="133"/>
      <c r="L16" s="133"/>
      <c r="M16" s="143"/>
      <c r="N16" s="105" t="s">
        <v>80</v>
      </c>
      <c r="O16" s="36" t="s">
        <v>36</v>
      </c>
      <c r="P16" s="87">
        <v>42601</v>
      </c>
      <c r="Q16" s="36" t="s">
        <v>38</v>
      </c>
      <c r="R16" s="36" t="s">
        <v>37</v>
      </c>
      <c r="S16" s="37">
        <v>42536</v>
      </c>
      <c r="T16" s="152"/>
      <c r="U16" s="46">
        <f>COUNTIF(B16:S16,"&gt;8/8/2013")</f>
        <v>2</v>
      </c>
    </row>
    <row r="17" spans="1:22" s="15" customFormat="1" ht="24" customHeight="1" thickBot="1">
      <c r="A17" s="133"/>
      <c r="B17" s="133"/>
      <c r="C17" s="133"/>
      <c r="D17" s="143"/>
      <c r="E17" s="133"/>
      <c r="F17" s="133"/>
      <c r="G17" s="133"/>
      <c r="H17" s="133"/>
      <c r="I17" s="133"/>
      <c r="J17" s="143"/>
      <c r="K17" s="133"/>
      <c r="L17" s="133"/>
      <c r="M17" s="143"/>
      <c r="N17" s="66" t="s">
        <v>78</v>
      </c>
      <c r="O17" s="62" t="s">
        <v>36</v>
      </c>
      <c r="P17" s="37">
        <v>42580</v>
      </c>
      <c r="Q17" s="36" t="s">
        <v>55</v>
      </c>
      <c r="R17" s="36" t="s">
        <v>36</v>
      </c>
      <c r="S17" s="37">
        <v>42489</v>
      </c>
      <c r="T17" s="152"/>
      <c r="U17" s="46">
        <f>COUNTIF(B17:S17,"&gt;8/8/2013")</f>
        <v>2</v>
      </c>
    </row>
    <row r="18" spans="1:22" s="15" customFormat="1" ht="24" customHeight="1" thickBot="1">
      <c r="A18" s="133"/>
      <c r="B18" s="133"/>
      <c r="C18" s="133"/>
      <c r="D18" s="143"/>
      <c r="E18" s="133"/>
      <c r="F18" s="133"/>
      <c r="G18" s="133"/>
      <c r="H18" s="133"/>
      <c r="I18" s="133"/>
      <c r="J18" s="143"/>
      <c r="K18" s="133"/>
      <c r="L18" s="133"/>
      <c r="M18" s="143"/>
      <c r="N18" s="107" t="s">
        <v>82</v>
      </c>
      <c r="O18" s="62" t="s">
        <v>37</v>
      </c>
      <c r="P18" s="37">
        <v>42551</v>
      </c>
      <c r="Q18" s="36" t="s">
        <v>47</v>
      </c>
      <c r="R18" s="36" t="s">
        <v>37</v>
      </c>
      <c r="S18" s="37">
        <v>42447</v>
      </c>
      <c r="T18" s="152"/>
      <c r="U18" s="46">
        <f t="shared" si="0"/>
        <v>2</v>
      </c>
    </row>
    <row r="19" spans="1:22" s="15" customFormat="1" ht="24" customHeight="1" thickBot="1">
      <c r="A19" s="133"/>
      <c r="B19" s="133"/>
      <c r="C19" s="133"/>
      <c r="D19" s="143"/>
      <c r="E19" s="133"/>
      <c r="F19" s="133"/>
      <c r="G19" s="133"/>
      <c r="H19" s="133"/>
      <c r="I19" s="133"/>
      <c r="J19" s="143"/>
      <c r="K19" s="133"/>
      <c r="L19" s="133"/>
      <c r="M19" s="143"/>
      <c r="N19" s="66" t="s">
        <v>59</v>
      </c>
      <c r="O19" s="36" t="s">
        <v>36</v>
      </c>
      <c r="P19" s="37">
        <v>42545</v>
      </c>
      <c r="Q19" s="36"/>
      <c r="R19" s="36"/>
      <c r="S19" s="37"/>
      <c r="T19" s="152"/>
      <c r="U19" s="46">
        <f t="shared" si="0"/>
        <v>1</v>
      </c>
    </row>
    <row r="20" spans="1:22" s="15" customFormat="1" ht="24" customHeight="1" thickBot="1">
      <c r="A20" s="133"/>
      <c r="B20" s="133"/>
      <c r="C20" s="133"/>
      <c r="D20" s="143"/>
      <c r="E20" s="133"/>
      <c r="F20" s="133"/>
      <c r="G20" s="133"/>
      <c r="H20" s="133"/>
      <c r="I20" s="133"/>
      <c r="J20" s="143"/>
      <c r="K20" s="133"/>
      <c r="L20" s="133"/>
      <c r="M20" s="143"/>
      <c r="N20" s="36" t="s">
        <v>58</v>
      </c>
      <c r="O20" s="113" t="s">
        <v>36</v>
      </c>
      <c r="P20" s="115">
        <v>42545</v>
      </c>
      <c r="Q20" s="36"/>
      <c r="R20" s="36"/>
      <c r="S20" s="37"/>
      <c r="T20" s="152"/>
      <c r="U20" s="46">
        <f t="shared" si="0"/>
        <v>1</v>
      </c>
    </row>
    <row r="21" spans="1:22" s="15" customFormat="1" ht="24" customHeight="1" thickBot="1">
      <c r="A21" s="133"/>
      <c r="B21" s="133"/>
      <c r="C21" s="133"/>
      <c r="D21" s="143"/>
      <c r="E21" s="133"/>
      <c r="F21" s="133"/>
      <c r="G21" s="133"/>
      <c r="H21" s="133"/>
      <c r="I21" s="133"/>
      <c r="J21" s="143"/>
      <c r="K21" s="133"/>
      <c r="L21" s="133"/>
      <c r="M21" s="143"/>
      <c r="N21" s="107" t="s">
        <v>56</v>
      </c>
      <c r="O21" s="108" t="s">
        <v>37</v>
      </c>
      <c r="P21" s="115">
        <v>42531</v>
      </c>
      <c r="Q21" s="36"/>
      <c r="R21" s="36"/>
      <c r="S21" s="37"/>
      <c r="T21" s="152"/>
      <c r="U21" s="46">
        <f t="shared" si="0"/>
        <v>1</v>
      </c>
    </row>
    <row r="22" spans="1:22" s="15" customFormat="1" ht="24" customHeight="1" thickBot="1">
      <c r="A22" s="119" t="s">
        <v>49</v>
      </c>
      <c r="B22" s="36" t="s">
        <v>54</v>
      </c>
      <c r="C22" s="116" t="s">
        <v>37</v>
      </c>
      <c r="D22" s="37">
        <v>42503</v>
      </c>
      <c r="E22" s="121"/>
      <c r="F22" s="121"/>
      <c r="G22" s="121"/>
      <c r="H22" s="119"/>
      <c r="I22" s="119"/>
      <c r="J22" s="142"/>
      <c r="K22" s="119"/>
      <c r="L22" s="119"/>
      <c r="M22" s="119"/>
      <c r="N22" s="119"/>
      <c r="O22" s="119"/>
      <c r="P22" s="119"/>
      <c r="Q22" s="88" t="s">
        <v>34</v>
      </c>
      <c r="R22" s="36" t="s">
        <v>37</v>
      </c>
      <c r="S22" s="37">
        <v>42314</v>
      </c>
      <c r="T22" s="151">
        <f>U22+U23</f>
        <v>4</v>
      </c>
      <c r="U22" s="46">
        <f t="shared" si="0"/>
        <v>2</v>
      </c>
    </row>
    <row r="23" spans="1:22" s="15" customFormat="1" ht="24" customHeight="1" thickBot="1">
      <c r="A23" s="120"/>
      <c r="B23" s="113" t="s">
        <v>83</v>
      </c>
      <c r="C23" s="114" t="s">
        <v>36</v>
      </c>
      <c r="D23" s="115">
        <v>42608</v>
      </c>
      <c r="E23" s="122"/>
      <c r="F23" s="122"/>
      <c r="G23" s="122"/>
      <c r="H23" s="120"/>
      <c r="I23" s="120"/>
      <c r="J23" s="150"/>
      <c r="K23" s="120"/>
      <c r="L23" s="120"/>
      <c r="M23" s="120"/>
      <c r="N23" s="120"/>
      <c r="O23" s="120"/>
      <c r="P23" s="120"/>
      <c r="Q23" s="36" t="s">
        <v>48</v>
      </c>
      <c r="R23" s="36" t="s">
        <v>36</v>
      </c>
      <c r="S23" s="37">
        <v>42398</v>
      </c>
      <c r="T23" s="164"/>
      <c r="U23" s="46">
        <f t="shared" si="0"/>
        <v>2</v>
      </c>
    </row>
    <row r="24" spans="1:22" s="15" customFormat="1" ht="24" customHeight="1" thickBot="1">
      <c r="A24" s="23" t="s">
        <v>13</v>
      </c>
      <c r="B24" s="127">
        <f>B25</f>
        <v>9</v>
      </c>
      <c r="C24" s="128"/>
      <c r="D24" s="129"/>
      <c r="E24" s="127">
        <f>E25</f>
        <v>0</v>
      </c>
      <c r="F24" s="128"/>
      <c r="G24" s="129"/>
      <c r="H24" s="127">
        <f>H25</f>
        <v>2</v>
      </c>
      <c r="I24" s="128"/>
      <c r="J24" s="129"/>
      <c r="K24" s="127">
        <f>K25</f>
        <v>1</v>
      </c>
      <c r="L24" s="128"/>
      <c r="M24" s="129"/>
      <c r="N24" s="127">
        <f>N25</f>
        <v>7</v>
      </c>
      <c r="O24" s="128"/>
      <c r="P24" s="129"/>
      <c r="Q24" s="153">
        <f>COUNTIF(Q6:Q23,"*")</f>
        <v>8</v>
      </c>
      <c r="R24" s="154"/>
      <c r="S24" s="155"/>
      <c r="T24" s="13">
        <f>SUM(T6:T23)</f>
        <v>27</v>
      </c>
      <c r="V24" s="15">
        <f>SUM(T6:T23)</f>
        <v>27</v>
      </c>
    </row>
    <row r="25" spans="1:22" s="15" customFormat="1" ht="18.75" hidden="1">
      <c r="A25" s="35"/>
      <c r="B25" s="34">
        <f>COUNTIF(B6:B23,"*")</f>
        <v>9</v>
      </c>
      <c r="C25" s="35"/>
      <c r="D25" s="24"/>
      <c r="E25" s="46">
        <f>COUNTIF(E6:E23,"*")</f>
        <v>0</v>
      </c>
      <c r="F25" s="24"/>
      <c r="G25" s="24"/>
      <c r="H25" s="46">
        <f>COUNTIF(H6:H23,"*")</f>
        <v>2</v>
      </c>
      <c r="I25" s="24"/>
      <c r="J25" s="24"/>
      <c r="K25" s="46">
        <f>COUNTIF(K6:K23,"*")</f>
        <v>1</v>
      </c>
      <c r="L25" s="24"/>
      <c r="M25" s="24"/>
      <c r="N25" s="46">
        <f>COUNTIF(N6:N23,"*")</f>
        <v>7</v>
      </c>
      <c r="O25" s="24"/>
      <c r="P25" s="24"/>
      <c r="Q25" s="46">
        <f>COUNTIF(Q6:Q23,"*")</f>
        <v>8</v>
      </c>
      <c r="R25" s="57"/>
      <c r="S25" s="57"/>
      <c r="T25" s="24">
        <f>SUM(B25:S25)</f>
        <v>27</v>
      </c>
    </row>
    <row r="26" spans="1:22" s="15" customFormat="1" ht="15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T26" s="57"/>
    </row>
    <row r="27" spans="1:22" s="15" customFormat="1" ht="19.5" thickBot="1">
      <c r="A27" s="25"/>
    </row>
    <row r="28" spans="1:22" s="15" customFormat="1" ht="19.5" thickBot="1">
      <c r="A28" s="13"/>
      <c r="B28" s="127" t="s">
        <v>0</v>
      </c>
      <c r="C28" s="128"/>
      <c r="D28" s="129"/>
      <c r="E28" s="127" t="s">
        <v>1</v>
      </c>
      <c r="F28" s="128"/>
      <c r="G28" s="129"/>
      <c r="H28" s="127" t="s">
        <v>2</v>
      </c>
      <c r="I28" s="128"/>
      <c r="J28" s="129"/>
      <c r="K28" s="127" t="s">
        <v>3</v>
      </c>
      <c r="L28" s="128"/>
      <c r="M28" s="129"/>
      <c r="N28" s="127" t="s">
        <v>4</v>
      </c>
      <c r="O28" s="128"/>
      <c r="P28" s="129"/>
      <c r="Q28" s="127" t="s">
        <v>5</v>
      </c>
      <c r="R28" s="128"/>
      <c r="S28" s="129"/>
      <c r="T28" s="14" t="s">
        <v>6</v>
      </c>
    </row>
    <row r="29" spans="1:22" s="15" customFormat="1" ht="38.25" thickBot="1">
      <c r="A29" s="16" t="s">
        <v>7</v>
      </c>
      <c r="B29" s="124">
        <v>195976</v>
      </c>
      <c r="C29" s="125"/>
      <c r="D29" s="126"/>
      <c r="E29" s="124">
        <v>67292</v>
      </c>
      <c r="F29" s="125"/>
      <c r="G29" s="126"/>
      <c r="H29" s="124">
        <v>56853</v>
      </c>
      <c r="I29" s="125"/>
      <c r="J29" s="126"/>
      <c r="K29" s="124">
        <v>77062</v>
      </c>
      <c r="L29" s="125"/>
      <c r="M29" s="126"/>
      <c r="N29" s="124">
        <v>23583</v>
      </c>
      <c r="O29" s="125"/>
      <c r="P29" s="126"/>
      <c r="Q29" s="124">
        <v>397183</v>
      </c>
      <c r="R29" s="125"/>
      <c r="S29" s="126"/>
      <c r="T29" s="17">
        <v>949113</v>
      </c>
    </row>
    <row r="30" spans="1:22" s="15" customFormat="1" ht="38.25" thickBot="1">
      <c r="A30" s="16"/>
      <c r="B30" s="18" t="s">
        <v>14</v>
      </c>
      <c r="C30" s="18" t="s">
        <v>35</v>
      </c>
      <c r="D30" s="18" t="s">
        <v>16</v>
      </c>
      <c r="E30" s="18" t="s">
        <v>14</v>
      </c>
      <c r="F30" s="18" t="s">
        <v>35</v>
      </c>
      <c r="G30" s="18" t="s">
        <v>16</v>
      </c>
      <c r="H30" s="18" t="s">
        <v>14</v>
      </c>
      <c r="I30" s="18" t="s">
        <v>35</v>
      </c>
      <c r="J30" s="18" t="s">
        <v>16</v>
      </c>
      <c r="K30" s="69" t="s">
        <v>14</v>
      </c>
      <c r="L30" s="69" t="s">
        <v>35</v>
      </c>
      <c r="M30" s="69" t="s">
        <v>16</v>
      </c>
      <c r="N30" s="18" t="s">
        <v>14</v>
      </c>
      <c r="O30" s="18" t="s">
        <v>35</v>
      </c>
      <c r="P30" s="18" t="s">
        <v>16</v>
      </c>
      <c r="Q30" s="18" t="s">
        <v>14</v>
      </c>
      <c r="R30" s="18" t="s">
        <v>35</v>
      </c>
      <c r="S30" s="18" t="s">
        <v>16</v>
      </c>
      <c r="T30" s="17"/>
      <c r="U30" s="34"/>
    </row>
    <row r="31" spans="1:22" s="15" customFormat="1" ht="24" customHeight="1" thickBot="1">
      <c r="A31" s="134" t="s">
        <v>17</v>
      </c>
      <c r="B31" s="96" t="s">
        <v>83</v>
      </c>
      <c r="C31" s="97" t="s">
        <v>36</v>
      </c>
      <c r="D31" s="98">
        <v>42608</v>
      </c>
      <c r="E31" s="119"/>
      <c r="F31" s="119"/>
      <c r="G31" s="142"/>
      <c r="H31" s="109" t="s">
        <v>76</v>
      </c>
      <c r="I31" s="109" t="s">
        <v>39</v>
      </c>
      <c r="J31" s="110">
        <v>42580</v>
      </c>
      <c r="K31" s="156"/>
      <c r="L31" s="156"/>
      <c r="M31" s="156"/>
      <c r="N31" s="41" t="s">
        <v>79</v>
      </c>
      <c r="O31" s="108" t="s">
        <v>36</v>
      </c>
      <c r="P31" s="106">
        <v>42601</v>
      </c>
      <c r="Q31" s="36" t="s">
        <v>71</v>
      </c>
      <c r="R31" s="36" t="s">
        <v>39</v>
      </c>
      <c r="S31" s="37">
        <v>42538</v>
      </c>
      <c r="T31" s="161">
        <f>SUM(U31:U38)</f>
        <v>20</v>
      </c>
      <c r="U31" s="34">
        <f>COUNTIF(B31:S31,"&gt;8/8/2013")</f>
        <v>4</v>
      </c>
    </row>
    <row r="32" spans="1:22" s="15" customFormat="1" ht="24" customHeight="1" thickBot="1">
      <c r="A32" s="135"/>
      <c r="B32" s="96" t="s">
        <v>77</v>
      </c>
      <c r="C32" s="97" t="s">
        <v>36</v>
      </c>
      <c r="D32" s="98">
        <v>42601</v>
      </c>
      <c r="E32" s="133"/>
      <c r="F32" s="133"/>
      <c r="G32" s="143"/>
      <c r="H32" s="111" t="s">
        <v>60</v>
      </c>
      <c r="I32" s="111" t="s">
        <v>39</v>
      </c>
      <c r="J32" s="112">
        <v>42552</v>
      </c>
      <c r="K32" s="157"/>
      <c r="L32" s="157"/>
      <c r="M32" s="157"/>
      <c r="N32" s="105" t="s">
        <v>80</v>
      </c>
      <c r="O32" s="36" t="s">
        <v>36</v>
      </c>
      <c r="P32" s="106">
        <v>42601</v>
      </c>
      <c r="Q32" s="36" t="s">
        <v>38</v>
      </c>
      <c r="R32" s="36" t="s">
        <v>37</v>
      </c>
      <c r="S32" s="37">
        <v>42536</v>
      </c>
      <c r="T32" s="162"/>
      <c r="U32" s="46">
        <f t="shared" ref="U32:U44" si="1">COUNTIF(B32:S32,"&gt;8/8/2013")</f>
        <v>4</v>
      </c>
    </row>
    <row r="33" spans="1:21" s="15" customFormat="1" ht="24" customHeight="1" thickBot="1">
      <c r="A33" s="135"/>
      <c r="B33" s="90" t="s">
        <v>74</v>
      </c>
      <c r="C33" s="91" t="s">
        <v>36</v>
      </c>
      <c r="D33" s="92">
        <v>42587</v>
      </c>
      <c r="E33" s="133"/>
      <c r="F33" s="133"/>
      <c r="G33" s="143"/>
      <c r="H33" s="100"/>
      <c r="I33" s="100"/>
      <c r="J33" s="101"/>
      <c r="K33" s="157"/>
      <c r="L33" s="157"/>
      <c r="M33" s="157"/>
      <c r="N33" s="66" t="s">
        <v>78</v>
      </c>
      <c r="O33" s="62" t="s">
        <v>36</v>
      </c>
      <c r="P33" s="37">
        <v>42580</v>
      </c>
      <c r="Q33" s="62" t="s">
        <v>72</v>
      </c>
      <c r="R33" s="62" t="s">
        <v>36</v>
      </c>
      <c r="S33" s="68">
        <v>42522</v>
      </c>
      <c r="T33" s="162"/>
      <c r="U33" s="46">
        <f t="shared" si="1"/>
        <v>3</v>
      </c>
    </row>
    <row r="34" spans="1:21" s="15" customFormat="1" ht="24" customHeight="1" thickBot="1">
      <c r="A34" s="135"/>
      <c r="B34" s="90" t="s">
        <v>75</v>
      </c>
      <c r="C34" s="91" t="s">
        <v>37</v>
      </c>
      <c r="D34" s="92">
        <v>42580</v>
      </c>
      <c r="E34" s="133"/>
      <c r="F34" s="133"/>
      <c r="G34" s="143"/>
      <c r="H34" s="100"/>
      <c r="I34" s="100"/>
      <c r="J34" s="101"/>
      <c r="K34" s="157"/>
      <c r="L34" s="157"/>
      <c r="M34" s="157"/>
      <c r="N34" s="107" t="s">
        <v>82</v>
      </c>
      <c r="O34" s="62" t="s">
        <v>37</v>
      </c>
      <c r="P34" s="37">
        <v>42551</v>
      </c>
      <c r="Q34" s="36"/>
      <c r="R34" s="36"/>
      <c r="S34" s="37"/>
      <c r="T34" s="162"/>
      <c r="U34" s="46">
        <f t="shared" si="1"/>
        <v>2</v>
      </c>
    </row>
    <row r="35" spans="1:21" s="15" customFormat="1" ht="24" customHeight="1" thickBot="1">
      <c r="A35" s="135"/>
      <c r="B35" s="90" t="s">
        <v>40</v>
      </c>
      <c r="C35" s="91" t="s">
        <v>37</v>
      </c>
      <c r="D35" s="92">
        <v>42580</v>
      </c>
      <c r="E35" s="133"/>
      <c r="F35" s="133"/>
      <c r="G35" s="143"/>
      <c r="H35" s="100"/>
      <c r="I35" s="100"/>
      <c r="J35" s="101"/>
      <c r="K35" s="157"/>
      <c r="L35" s="157"/>
      <c r="M35" s="157"/>
      <c r="N35" s="66" t="s">
        <v>59</v>
      </c>
      <c r="O35" s="36" t="s">
        <v>36</v>
      </c>
      <c r="P35" s="37">
        <v>42545</v>
      </c>
      <c r="Q35" s="36"/>
      <c r="R35" s="36"/>
      <c r="S35" s="37"/>
      <c r="T35" s="162"/>
      <c r="U35" s="46">
        <f t="shared" si="1"/>
        <v>2</v>
      </c>
    </row>
    <row r="36" spans="1:21" s="15" customFormat="1" ht="24" customHeight="1" thickBot="1">
      <c r="A36" s="135"/>
      <c r="B36" s="90" t="s">
        <v>70</v>
      </c>
      <c r="C36" s="91" t="s">
        <v>36</v>
      </c>
      <c r="D36" s="92">
        <v>42573</v>
      </c>
      <c r="E36" s="133"/>
      <c r="F36" s="133"/>
      <c r="G36" s="143"/>
      <c r="H36" s="100"/>
      <c r="I36" s="100"/>
      <c r="J36" s="101"/>
      <c r="K36" s="157"/>
      <c r="L36" s="157"/>
      <c r="M36" s="157"/>
      <c r="N36" s="36" t="s">
        <v>58</v>
      </c>
      <c r="O36" s="105" t="s">
        <v>36</v>
      </c>
      <c r="P36" s="106">
        <v>42545</v>
      </c>
      <c r="Q36" s="36"/>
      <c r="R36" s="36"/>
      <c r="S36" s="37"/>
      <c r="T36" s="162"/>
      <c r="U36" s="46">
        <f t="shared" si="1"/>
        <v>2</v>
      </c>
    </row>
    <row r="37" spans="1:21" s="15" customFormat="1" ht="24" customHeight="1" thickBot="1">
      <c r="A37" s="135"/>
      <c r="B37" s="118" t="s">
        <v>69</v>
      </c>
      <c r="C37" s="109" t="s">
        <v>36</v>
      </c>
      <c r="D37" s="110">
        <v>42559</v>
      </c>
      <c r="E37" s="133"/>
      <c r="F37" s="133"/>
      <c r="G37" s="143"/>
      <c r="H37" s="100"/>
      <c r="I37" s="100"/>
      <c r="J37" s="101"/>
      <c r="K37" s="157"/>
      <c r="L37" s="157"/>
      <c r="M37" s="157"/>
      <c r="N37" s="107" t="s">
        <v>56</v>
      </c>
      <c r="O37" s="108" t="s">
        <v>37</v>
      </c>
      <c r="P37" s="106">
        <v>42531</v>
      </c>
      <c r="Q37" s="36"/>
      <c r="R37" s="36"/>
      <c r="S37" s="37"/>
      <c r="T37" s="162"/>
      <c r="U37" s="46">
        <f t="shared" si="1"/>
        <v>2</v>
      </c>
    </row>
    <row r="38" spans="1:21" s="15" customFormat="1" ht="24" customHeight="1" thickBot="1">
      <c r="A38" s="135"/>
      <c r="B38" s="96" t="s">
        <v>68</v>
      </c>
      <c r="C38" s="97" t="s">
        <v>36</v>
      </c>
      <c r="D38" s="98">
        <v>42559</v>
      </c>
      <c r="E38" s="133"/>
      <c r="F38" s="133"/>
      <c r="G38" s="143"/>
      <c r="H38" s="100"/>
      <c r="I38" s="100"/>
      <c r="J38" s="101"/>
      <c r="K38" s="157"/>
      <c r="L38" s="157"/>
      <c r="M38" s="157"/>
      <c r="N38" s="48"/>
      <c r="O38" s="48"/>
      <c r="P38" s="48"/>
      <c r="Q38" s="36"/>
      <c r="R38" s="36"/>
      <c r="S38" s="37"/>
      <c r="T38" s="162"/>
      <c r="U38" s="46">
        <f t="shared" si="1"/>
        <v>1</v>
      </c>
    </row>
    <row r="39" spans="1:21" s="15" customFormat="1" ht="23.1" customHeight="1" thickBot="1">
      <c r="A39" s="134" t="s">
        <v>18</v>
      </c>
      <c r="B39" s="119" t="s">
        <v>54</v>
      </c>
      <c r="C39" s="119" t="s">
        <v>37</v>
      </c>
      <c r="D39" s="142">
        <v>42503</v>
      </c>
      <c r="E39" s="119"/>
      <c r="F39" s="119"/>
      <c r="G39" s="142"/>
      <c r="H39" s="119"/>
      <c r="I39" s="119"/>
      <c r="J39" s="142"/>
      <c r="K39" s="158" t="s">
        <v>52</v>
      </c>
      <c r="L39" s="119" t="s">
        <v>36</v>
      </c>
      <c r="M39" s="142">
        <v>42461</v>
      </c>
      <c r="N39" s="117"/>
      <c r="O39" s="86"/>
      <c r="P39" s="87"/>
      <c r="Q39" s="36" t="s">
        <v>55</v>
      </c>
      <c r="R39" s="36" t="s">
        <v>36</v>
      </c>
      <c r="S39" s="37">
        <v>42489</v>
      </c>
      <c r="T39" s="161">
        <f>SUM(U39:U41)</f>
        <v>4</v>
      </c>
      <c r="U39" s="46">
        <f t="shared" si="1"/>
        <v>3</v>
      </c>
    </row>
    <row r="40" spans="1:21" s="15" customFormat="1" ht="23.1" customHeight="1" thickBot="1">
      <c r="A40" s="135"/>
      <c r="B40" s="133"/>
      <c r="C40" s="133"/>
      <c r="D40" s="143"/>
      <c r="E40" s="133"/>
      <c r="F40" s="133"/>
      <c r="G40" s="143"/>
      <c r="H40" s="133"/>
      <c r="I40" s="133"/>
      <c r="J40" s="143"/>
      <c r="K40" s="159"/>
      <c r="L40" s="133"/>
      <c r="M40" s="143"/>
      <c r="N40" s="66"/>
      <c r="O40" s="104"/>
      <c r="P40" s="37"/>
      <c r="Q40" s="36" t="s">
        <v>47</v>
      </c>
      <c r="R40" s="36" t="s">
        <v>37</v>
      </c>
      <c r="S40" s="37">
        <v>42447</v>
      </c>
      <c r="T40" s="162"/>
      <c r="U40" s="46">
        <f t="shared" si="1"/>
        <v>1</v>
      </c>
    </row>
    <row r="41" spans="1:21" s="15" customFormat="1" ht="23.1" customHeight="1" thickBot="1">
      <c r="A41" s="135"/>
      <c r="B41" s="120"/>
      <c r="C41" s="120"/>
      <c r="D41" s="150"/>
      <c r="E41" s="133"/>
      <c r="F41" s="133"/>
      <c r="G41" s="143"/>
      <c r="H41" s="133"/>
      <c r="I41" s="133"/>
      <c r="J41" s="143"/>
      <c r="K41" s="159"/>
      <c r="L41" s="133"/>
      <c r="M41" s="143"/>
      <c r="N41" s="102"/>
      <c r="O41" s="103"/>
      <c r="P41" s="99"/>
      <c r="Q41" s="36"/>
      <c r="R41" s="36"/>
      <c r="S41" s="37"/>
      <c r="T41" s="162"/>
      <c r="U41" s="46">
        <f t="shared" si="1"/>
        <v>0</v>
      </c>
    </row>
    <row r="42" spans="1:21" s="15" customFormat="1" ht="23.1" customHeight="1" thickBot="1">
      <c r="A42" s="134" t="s">
        <v>19</v>
      </c>
      <c r="B42" s="119"/>
      <c r="C42" s="119"/>
      <c r="D42" s="119"/>
      <c r="E42" s="119"/>
      <c r="F42" s="119"/>
      <c r="G42" s="119"/>
      <c r="H42" s="119"/>
      <c r="I42" s="119"/>
      <c r="J42" s="142"/>
      <c r="K42" s="119"/>
      <c r="L42" s="119"/>
      <c r="M42" s="119"/>
      <c r="N42" s="119"/>
      <c r="O42" s="119"/>
      <c r="P42" s="119"/>
      <c r="Q42" s="36" t="s">
        <v>48</v>
      </c>
      <c r="R42" s="36" t="s">
        <v>36</v>
      </c>
      <c r="S42" s="37">
        <v>42398</v>
      </c>
      <c r="T42" s="161">
        <f>U42+U43+U44+U45</f>
        <v>3</v>
      </c>
      <c r="U42" s="46">
        <f t="shared" si="1"/>
        <v>1</v>
      </c>
    </row>
    <row r="43" spans="1:21" s="15" customFormat="1" ht="23.1" customHeight="1" thickBot="1">
      <c r="A43" s="135"/>
      <c r="B43" s="133"/>
      <c r="C43" s="133"/>
      <c r="D43" s="133"/>
      <c r="E43" s="133"/>
      <c r="F43" s="133"/>
      <c r="G43" s="133"/>
      <c r="H43" s="133"/>
      <c r="I43" s="133"/>
      <c r="J43" s="143"/>
      <c r="K43" s="133"/>
      <c r="L43" s="133"/>
      <c r="M43" s="133"/>
      <c r="N43" s="133"/>
      <c r="O43" s="133"/>
      <c r="P43" s="133"/>
      <c r="Q43" s="36" t="s">
        <v>42</v>
      </c>
      <c r="R43" s="36" t="s">
        <v>37</v>
      </c>
      <c r="S43" s="37">
        <v>42396</v>
      </c>
      <c r="T43" s="162"/>
      <c r="U43" s="46">
        <f t="shared" si="1"/>
        <v>1</v>
      </c>
    </row>
    <row r="44" spans="1:21" s="15" customFormat="1" ht="23.1" customHeight="1" thickBot="1">
      <c r="A44" s="135"/>
      <c r="B44" s="133"/>
      <c r="C44" s="133"/>
      <c r="D44" s="133"/>
      <c r="E44" s="133"/>
      <c r="F44" s="133"/>
      <c r="G44" s="133"/>
      <c r="H44" s="133"/>
      <c r="I44" s="133"/>
      <c r="J44" s="143"/>
      <c r="K44" s="133"/>
      <c r="L44" s="133"/>
      <c r="M44" s="133"/>
      <c r="N44" s="133"/>
      <c r="O44" s="133"/>
      <c r="P44" s="133"/>
      <c r="Q44" s="36" t="s">
        <v>34</v>
      </c>
      <c r="R44" s="36" t="s">
        <v>37</v>
      </c>
      <c r="S44" s="37">
        <v>42314</v>
      </c>
      <c r="T44" s="162"/>
      <c r="U44" s="46">
        <f t="shared" si="1"/>
        <v>1</v>
      </c>
    </row>
    <row r="45" spans="1:21" s="15" customFormat="1" ht="23.1" customHeight="1" thickBot="1">
      <c r="A45" s="160"/>
      <c r="B45" s="120"/>
      <c r="C45" s="120"/>
      <c r="D45" s="120"/>
      <c r="E45" s="120"/>
      <c r="F45" s="120"/>
      <c r="G45" s="120"/>
      <c r="H45" s="120"/>
      <c r="I45" s="120"/>
      <c r="J45" s="150"/>
      <c r="K45" s="120"/>
      <c r="L45" s="120"/>
      <c r="M45" s="120"/>
      <c r="N45" s="120"/>
      <c r="O45" s="120"/>
      <c r="P45" s="120"/>
      <c r="Q45" s="36"/>
      <c r="R45" s="36"/>
      <c r="S45" s="37"/>
      <c r="T45" s="163"/>
      <c r="U45" s="46">
        <f t="shared" ref="U45:U46" si="2">COUNTIF(B45:S45,"&gt;8/8/2013")</f>
        <v>0</v>
      </c>
    </row>
    <row r="46" spans="1:21" s="15" customFormat="1" ht="23.1" customHeight="1" thickBot="1">
      <c r="A46" s="26" t="s">
        <v>20</v>
      </c>
      <c r="B46" s="36"/>
      <c r="C46" s="36"/>
      <c r="D46" s="36"/>
      <c r="E46" s="27"/>
      <c r="F46" s="27"/>
      <c r="G46" s="27"/>
      <c r="H46" s="16"/>
      <c r="I46" s="16"/>
      <c r="J46" s="28"/>
      <c r="K46" s="27"/>
      <c r="L46" s="27"/>
      <c r="M46" s="30"/>
      <c r="N46" s="48"/>
      <c r="O46" s="48"/>
      <c r="P46" s="48"/>
      <c r="Q46" s="36"/>
      <c r="R46" s="36"/>
      <c r="S46" s="36"/>
      <c r="T46" s="13">
        <f>U46</f>
        <v>0</v>
      </c>
      <c r="U46" s="46">
        <f t="shared" si="2"/>
        <v>0</v>
      </c>
    </row>
    <row r="47" spans="1:21" s="15" customFormat="1" ht="24" customHeight="1" thickBot="1">
      <c r="A47" s="29" t="s">
        <v>13</v>
      </c>
      <c r="B47" s="127">
        <f>B48</f>
        <v>9</v>
      </c>
      <c r="C47" s="128"/>
      <c r="D47" s="129"/>
      <c r="E47" s="127">
        <f>E48</f>
        <v>0</v>
      </c>
      <c r="F47" s="128"/>
      <c r="G47" s="129"/>
      <c r="H47" s="127">
        <f>H48</f>
        <v>2</v>
      </c>
      <c r="I47" s="128"/>
      <c r="J47" s="129"/>
      <c r="K47" s="127">
        <f>K48</f>
        <v>1</v>
      </c>
      <c r="L47" s="128"/>
      <c r="M47" s="129"/>
      <c r="N47" s="153">
        <f>N48</f>
        <v>7</v>
      </c>
      <c r="O47" s="154"/>
      <c r="P47" s="155"/>
      <c r="Q47" s="153">
        <f>Q48</f>
        <v>8</v>
      </c>
      <c r="R47" s="154"/>
      <c r="S47" s="155"/>
      <c r="T47" s="21">
        <f>SUM(U31:U46)</f>
        <v>27</v>
      </c>
    </row>
    <row r="48" spans="1:21" ht="18.75" hidden="1">
      <c r="B48" s="34">
        <f>COUNTIF(B31:B46,"*")</f>
        <v>9</v>
      </c>
      <c r="C48" s="35"/>
      <c r="D48" s="24"/>
      <c r="E48" s="46">
        <f>COUNTIF(E31:E46,"*")</f>
        <v>0</v>
      </c>
      <c r="F48" s="24"/>
      <c r="G48" s="24"/>
      <c r="H48" s="46">
        <f>COUNTIF(H31:H46,"*")</f>
        <v>2</v>
      </c>
      <c r="I48" s="24"/>
      <c r="J48" s="24"/>
      <c r="K48" s="46">
        <f>COUNTIF(K31:K46,"*")</f>
        <v>1</v>
      </c>
      <c r="L48" s="24"/>
      <c r="M48" s="24"/>
      <c r="N48" s="46">
        <f>COUNTIF(N31:N46,"*")</f>
        <v>7</v>
      </c>
      <c r="O48" s="2"/>
      <c r="P48" s="2"/>
      <c r="Q48" s="46">
        <f>COUNTIF(Q31:Q46,"*")</f>
        <v>8</v>
      </c>
      <c r="T48">
        <f>SUM(B48:S48)</f>
        <v>27</v>
      </c>
    </row>
    <row r="49" spans="1:20" ht="18.75">
      <c r="A49" s="3" t="s">
        <v>50</v>
      </c>
      <c r="B49" s="58"/>
      <c r="C49" s="59"/>
      <c r="D49" s="24"/>
      <c r="E49" s="58"/>
      <c r="F49" s="24"/>
      <c r="G49" s="24"/>
      <c r="H49" s="58"/>
      <c r="I49" s="24"/>
      <c r="J49" s="24"/>
      <c r="K49" s="58"/>
      <c r="L49" s="24"/>
      <c r="M49" s="24"/>
      <c r="N49" s="2"/>
      <c r="O49" s="2"/>
      <c r="P49" s="2"/>
    </row>
    <row r="50" spans="1:20">
      <c r="A50" s="3"/>
      <c r="K50" s="2"/>
      <c r="N50" s="2"/>
      <c r="O50" s="2"/>
      <c r="P50" s="2"/>
    </row>
    <row r="51" spans="1:20" ht="16.5" thickBot="1">
      <c r="K51" s="2"/>
      <c r="M51" s="2"/>
      <c r="N51" s="2"/>
      <c r="O51" s="2"/>
      <c r="P51" s="2"/>
    </row>
    <row r="52" spans="1:20" ht="24.95" customHeight="1" thickBot="1">
      <c r="A52" s="4"/>
      <c r="B52" s="139" t="s">
        <v>0</v>
      </c>
      <c r="C52" s="140"/>
      <c r="D52" s="141"/>
      <c r="E52" s="139" t="s">
        <v>1</v>
      </c>
      <c r="F52" s="140"/>
      <c r="G52" s="141"/>
      <c r="H52" s="139" t="s">
        <v>2</v>
      </c>
      <c r="I52" s="140"/>
      <c r="J52" s="141"/>
      <c r="K52" s="139" t="s">
        <v>3</v>
      </c>
      <c r="L52" s="140"/>
      <c r="M52" s="141"/>
      <c r="N52" s="139" t="s">
        <v>4</v>
      </c>
      <c r="O52" s="140"/>
      <c r="P52" s="141"/>
      <c r="Q52" s="139" t="s">
        <v>5</v>
      </c>
      <c r="R52" s="140"/>
      <c r="S52" s="141"/>
      <c r="T52" s="5" t="s">
        <v>6</v>
      </c>
    </row>
    <row r="53" spans="1:20" ht="32.25" thickBot="1">
      <c r="A53" s="6" t="s">
        <v>7</v>
      </c>
      <c r="B53" s="136">
        <v>195976</v>
      </c>
      <c r="C53" s="137"/>
      <c r="D53" s="138"/>
      <c r="E53" s="136">
        <v>67292</v>
      </c>
      <c r="F53" s="137"/>
      <c r="G53" s="138"/>
      <c r="H53" s="136">
        <v>56853</v>
      </c>
      <c r="I53" s="137"/>
      <c r="J53" s="138"/>
      <c r="K53" s="136">
        <v>77062</v>
      </c>
      <c r="L53" s="137"/>
      <c r="M53" s="138"/>
      <c r="N53" s="136">
        <v>23583</v>
      </c>
      <c r="O53" s="137"/>
      <c r="P53" s="138"/>
      <c r="Q53" s="136">
        <v>397183</v>
      </c>
      <c r="R53" s="137"/>
      <c r="S53" s="138"/>
      <c r="T53" s="7">
        <v>949113</v>
      </c>
    </row>
    <row r="54" spans="1:20" ht="16.5" thickBot="1">
      <c r="A54" s="6"/>
      <c r="B54" s="8" t="s">
        <v>14</v>
      </c>
      <c r="C54" s="8" t="s">
        <v>15</v>
      </c>
      <c r="D54" s="8" t="s">
        <v>16</v>
      </c>
      <c r="E54" s="8" t="s">
        <v>14</v>
      </c>
      <c r="F54" s="8" t="s">
        <v>15</v>
      </c>
      <c r="G54" s="8" t="s">
        <v>16</v>
      </c>
      <c r="H54" s="8" t="s">
        <v>14</v>
      </c>
      <c r="I54" s="8" t="s">
        <v>15</v>
      </c>
      <c r="J54" s="8" t="s">
        <v>16</v>
      </c>
      <c r="K54" s="8" t="s">
        <v>14</v>
      </c>
      <c r="L54" s="8" t="s">
        <v>15</v>
      </c>
      <c r="M54" s="8" t="s">
        <v>16</v>
      </c>
      <c r="N54" s="8" t="s">
        <v>14</v>
      </c>
      <c r="O54" s="8" t="s">
        <v>15</v>
      </c>
      <c r="P54" s="8" t="s">
        <v>16</v>
      </c>
      <c r="Q54" s="8" t="s">
        <v>14</v>
      </c>
      <c r="R54" s="8" t="s">
        <v>15</v>
      </c>
      <c r="S54" s="8" t="s">
        <v>16</v>
      </c>
      <c r="T54" s="7"/>
    </row>
    <row r="55" spans="1:20" ht="15.95" customHeight="1" thickBot="1">
      <c r="A55" s="130" t="s">
        <v>21</v>
      </c>
      <c r="B55" s="38" t="s">
        <v>22</v>
      </c>
      <c r="C55" s="38"/>
      <c r="D55" s="63">
        <v>42079</v>
      </c>
      <c r="E55" s="130"/>
      <c r="F55" s="130"/>
      <c r="G55" s="130"/>
      <c r="H55" s="60" t="s">
        <v>44</v>
      </c>
      <c r="I55" s="60" t="s">
        <v>39</v>
      </c>
      <c r="J55" s="61">
        <v>42412</v>
      </c>
      <c r="K55" s="130" t="s">
        <v>32</v>
      </c>
      <c r="L55" s="130"/>
      <c r="M55" s="147">
        <v>42272</v>
      </c>
      <c r="N55" s="11" t="s">
        <v>23</v>
      </c>
      <c r="O55" s="11"/>
      <c r="P55" s="11">
        <v>42144</v>
      </c>
      <c r="Q55" s="49" t="s">
        <v>33</v>
      </c>
      <c r="R55" s="49" t="s">
        <v>37</v>
      </c>
      <c r="S55" s="50">
        <v>42258</v>
      </c>
      <c r="T55" s="144"/>
    </row>
    <row r="56" spans="1:20" s="31" customFormat="1" ht="15.95" customHeight="1" thickBot="1">
      <c r="A56" s="131"/>
      <c r="B56" s="36" t="s">
        <v>40</v>
      </c>
      <c r="C56" s="36" t="s">
        <v>39</v>
      </c>
      <c r="D56" s="37">
        <v>42722</v>
      </c>
      <c r="E56" s="131"/>
      <c r="F56" s="131"/>
      <c r="G56" s="131"/>
      <c r="H56" s="70"/>
      <c r="I56" s="70"/>
      <c r="J56" s="70"/>
      <c r="K56" s="131"/>
      <c r="L56" s="131"/>
      <c r="M56" s="148"/>
      <c r="N56" s="32" t="s">
        <v>28</v>
      </c>
      <c r="O56" s="32"/>
      <c r="P56" s="11">
        <v>42199</v>
      </c>
      <c r="Q56" s="55" t="s">
        <v>41</v>
      </c>
      <c r="R56" s="55" t="s">
        <v>39</v>
      </c>
      <c r="S56" s="56">
        <v>42318</v>
      </c>
      <c r="T56" s="145"/>
    </row>
    <row r="57" spans="1:20" s="31" customFormat="1" ht="15.95" customHeight="1" thickBot="1">
      <c r="A57" s="131"/>
      <c r="B57" s="25" t="s">
        <v>57</v>
      </c>
      <c r="C57" s="26" t="s">
        <v>36</v>
      </c>
      <c r="D57" s="89">
        <v>42531</v>
      </c>
      <c r="E57" s="131"/>
      <c r="F57" s="131"/>
      <c r="G57" s="131"/>
      <c r="H57" s="72"/>
      <c r="I57" s="72"/>
      <c r="J57" s="72"/>
      <c r="K57" s="131"/>
      <c r="L57" s="131"/>
      <c r="M57" s="148"/>
      <c r="N57" s="32"/>
      <c r="O57" s="32"/>
      <c r="P57" s="11"/>
      <c r="Q57" s="55"/>
      <c r="R57" s="55"/>
      <c r="S57" s="56"/>
      <c r="T57" s="145"/>
    </row>
    <row r="58" spans="1:20" ht="15.95" customHeight="1" thickBot="1">
      <c r="A58" s="131"/>
      <c r="B58" s="66" t="s">
        <v>46</v>
      </c>
      <c r="C58" s="36" t="s">
        <v>36</v>
      </c>
      <c r="D58" s="37">
        <v>42433</v>
      </c>
      <c r="E58" s="131"/>
      <c r="F58" s="131"/>
      <c r="G58" s="131"/>
      <c r="H58" s="36" t="s">
        <v>30</v>
      </c>
      <c r="I58" s="36" t="s">
        <v>37</v>
      </c>
      <c r="J58" s="37">
        <v>42256</v>
      </c>
      <c r="K58" s="131"/>
      <c r="L58" s="131"/>
      <c r="M58" s="148"/>
      <c r="N58" s="11" t="s">
        <v>24</v>
      </c>
      <c r="O58" s="11"/>
      <c r="P58" s="11">
        <v>42139</v>
      </c>
      <c r="Q58" s="36" t="s">
        <v>43</v>
      </c>
      <c r="R58" s="36" t="s">
        <v>36</v>
      </c>
      <c r="S58" s="37">
        <v>42398</v>
      </c>
      <c r="T58" s="145"/>
    </row>
    <row r="59" spans="1:20" ht="16.5" customHeight="1" thickBot="1">
      <c r="A59" s="131"/>
      <c r="B59" s="38" t="s">
        <v>29</v>
      </c>
      <c r="C59" s="39"/>
      <c r="D59" s="63">
        <v>42222</v>
      </c>
      <c r="E59" s="131"/>
      <c r="F59" s="131"/>
      <c r="G59" s="131"/>
      <c r="H59" s="70"/>
      <c r="I59" s="70"/>
      <c r="J59" s="70"/>
      <c r="K59" s="131"/>
      <c r="L59" s="131"/>
      <c r="M59" s="148"/>
      <c r="N59" s="12" t="s">
        <v>26</v>
      </c>
      <c r="O59" s="12"/>
      <c r="P59" s="12">
        <v>42167</v>
      </c>
      <c r="Q59" s="51" t="s">
        <v>38</v>
      </c>
      <c r="R59" s="51" t="s">
        <v>37</v>
      </c>
      <c r="S59" s="52">
        <v>42328</v>
      </c>
      <c r="T59" s="145"/>
    </row>
    <row r="60" spans="1:20" ht="16.5" customHeight="1" thickBot="1">
      <c r="A60" s="131"/>
      <c r="B60" s="39"/>
      <c r="C60" s="39"/>
      <c r="D60" s="64"/>
      <c r="E60" s="131"/>
      <c r="F60" s="131"/>
      <c r="G60" s="131"/>
      <c r="H60" s="70"/>
      <c r="I60" s="70"/>
      <c r="J60" s="70"/>
      <c r="K60" s="131"/>
      <c r="L60" s="131"/>
      <c r="M60" s="148"/>
      <c r="N60" s="12" t="s">
        <v>25</v>
      </c>
      <c r="O60" s="12"/>
      <c r="P60" s="12">
        <v>42170</v>
      </c>
      <c r="Q60" s="51"/>
      <c r="R60" s="51"/>
      <c r="S60" s="52"/>
      <c r="T60" s="145"/>
    </row>
    <row r="61" spans="1:20" ht="16.5" customHeight="1" thickBot="1">
      <c r="A61" s="131"/>
      <c r="B61" s="39"/>
      <c r="C61" s="39"/>
      <c r="D61" s="64"/>
      <c r="E61" s="131"/>
      <c r="F61" s="131"/>
      <c r="G61" s="131"/>
      <c r="H61" s="70"/>
      <c r="I61" s="70"/>
      <c r="J61" s="70"/>
      <c r="K61" s="131"/>
      <c r="L61" s="131"/>
      <c r="M61" s="148"/>
      <c r="N61" s="42" t="s">
        <v>31</v>
      </c>
      <c r="O61" s="12"/>
      <c r="P61" s="12">
        <v>42272</v>
      </c>
      <c r="Q61" s="51"/>
      <c r="R61" s="51"/>
      <c r="S61" s="52"/>
      <c r="T61" s="145"/>
    </row>
    <row r="62" spans="1:20" ht="16.5" customHeight="1" thickBot="1">
      <c r="A62" s="132"/>
      <c r="B62" s="40"/>
      <c r="C62" s="40"/>
      <c r="D62" s="65"/>
      <c r="E62" s="132"/>
      <c r="F62" s="132"/>
      <c r="G62" s="132"/>
      <c r="H62" s="71"/>
      <c r="I62" s="71"/>
      <c r="J62" s="71"/>
      <c r="K62" s="132"/>
      <c r="L62" s="132"/>
      <c r="M62" s="149"/>
      <c r="N62" s="12" t="s">
        <v>27</v>
      </c>
      <c r="O62" s="12"/>
      <c r="P62" s="12">
        <v>42202</v>
      </c>
      <c r="Q62" s="53"/>
      <c r="R62" s="53"/>
      <c r="S62" s="54"/>
      <c r="T62" s="146"/>
    </row>
    <row r="63" spans="1:20" ht="19.5" thickBot="1">
      <c r="N63" s="36" t="s">
        <v>53</v>
      </c>
      <c r="O63" s="67" t="s">
        <v>36</v>
      </c>
      <c r="P63" s="45">
        <v>42489</v>
      </c>
    </row>
    <row r="64" spans="1:20" ht="19.5" thickBot="1">
      <c r="B64" s="2"/>
      <c r="N64" s="19" t="s">
        <v>45</v>
      </c>
      <c r="O64" s="19" t="s">
        <v>37</v>
      </c>
      <c r="P64" s="20">
        <v>42396</v>
      </c>
    </row>
    <row r="65" spans="1:16" ht="19.5" thickBot="1">
      <c r="A65" s="43"/>
      <c r="B65" s="2">
        <f ca="1">TODAY()</f>
        <v>42611</v>
      </c>
      <c r="N65" s="62" t="s">
        <v>51</v>
      </c>
      <c r="O65" s="62" t="s">
        <v>36</v>
      </c>
      <c r="P65" s="68">
        <v>42461</v>
      </c>
    </row>
    <row r="66" spans="1:16">
      <c r="B66" s="2">
        <f ca="1">B65-90</f>
        <v>42521</v>
      </c>
    </row>
    <row r="67" spans="1:16">
      <c r="A67" s="43"/>
      <c r="B67" s="2">
        <f ca="1">B65-180</f>
        <v>42431</v>
      </c>
    </row>
  </sheetData>
  <sortState ref="Q15:S18">
    <sortCondition descending="1" ref="S15:S18"/>
  </sortState>
  <mergeCells count="138">
    <mergeCell ref="T42:T45"/>
    <mergeCell ref="B15:B21"/>
    <mergeCell ref="C15:C21"/>
    <mergeCell ref="D15:D21"/>
    <mergeCell ref="H15:H21"/>
    <mergeCell ref="I15:I21"/>
    <mergeCell ref="J15:J21"/>
    <mergeCell ref="B39:B41"/>
    <mergeCell ref="C39:C41"/>
    <mergeCell ref="D39:D41"/>
    <mergeCell ref="T31:T38"/>
    <mergeCell ref="T39:T41"/>
    <mergeCell ref="J22:J23"/>
    <mergeCell ref="K22:K23"/>
    <mergeCell ref="L22:L23"/>
    <mergeCell ref="M22:M23"/>
    <mergeCell ref="N22:N23"/>
    <mergeCell ref="O22:O23"/>
    <mergeCell ref="P22:P23"/>
    <mergeCell ref="T22:T23"/>
    <mergeCell ref="H39:H41"/>
    <mergeCell ref="I39:I41"/>
    <mergeCell ref="J39:J41"/>
    <mergeCell ref="A42:A45"/>
    <mergeCell ref="B42:B45"/>
    <mergeCell ref="C42:C45"/>
    <mergeCell ref="D42:D45"/>
    <mergeCell ref="E42:E45"/>
    <mergeCell ref="F15:F21"/>
    <mergeCell ref="Q9:Q14"/>
    <mergeCell ref="R9:R14"/>
    <mergeCell ref="E9:E14"/>
    <mergeCell ref="F9:F14"/>
    <mergeCell ref="G9:G14"/>
    <mergeCell ref="M15:M21"/>
    <mergeCell ref="K15:K21"/>
    <mergeCell ref="L15:L21"/>
    <mergeCell ref="K9:K14"/>
    <mergeCell ref="L9:L14"/>
    <mergeCell ref="M9:M14"/>
    <mergeCell ref="A9:A14"/>
    <mergeCell ref="Q29:S29"/>
    <mergeCell ref="Q28:S28"/>
    <mergeCell ref="N28:P28"/>
    <mergeCell ref="E31:E38"/>
    <mergeCell ref="F31:F38"/>
    <mergeCell ref="G31:G38"/>
    <mergeCell ref="H53:J53"/>
    <mergeCell ref="N47:P47"/>
    <mergeCell ref="N52:P52"/>
    <mergeCell ref="H52:J52"/>
    <mergeCell ref="G15:G21"/>
    <mergeCell ref="H24:J24"/>
    <mergeCell ref="K24:M24"/>
    <mergeCell ref="G42:G45"/>
    <mergeCell ref="H42:H45"/>
    <mergeCell ref="I42:I45"/>
    <mergeCell ref="J42:J45"/>
    <mergeCell ref="K42:K45"/>
    <mergeCell ref="L42:L45"/>
    <mergeCell ref="M42:M45"/>
    <mergeCell ref="N42:N45"/>
    <mergeCell ref="O42:O45"/>
    <mergeCell ref="H47:J47"/>
    <mergeCell ref="H29:J29"/>
    <mergeCell ref="H28:J28"/>
    <mergeCell ref="L39:L41"/>
    <mergeCell ref="M39:M41"/>
    <mergeCell ref="K29:M29"/>
    <mergeCell ref="N29:P29"/>
    <mergeCell ref="N24:P24"/>
    <mergeCell ref="T55:T62"/>
    <mergeCell ref="K55:K62"/>
    <mergeCell ref="L55:L62"/>
    <mergeCell ref="M55:M62"/>
    <mergeCell ref="P9:P14"/>
    <mergeCell ref="N9:N14"/>
    <mergeCell ref="O9:O14"/>
    <mergeCell ref="Q53:S53"/>
    <mergeCell ref="T9:T14"/>
    <mergeCell ref="T15:T21"/>
    <mergeCell ref="Q24:S24"/>
    <mergeCell ref="Q47:S47"/>
    <mergeCell ref="S9:S14"/>
    <mergeCell ref="K53:M53"/>
    <mergeCell ref="N53:P53"/>
    <mergeCell ref="K52:M52"/>
    <mergeCell ref="Q52:S52"/>
    <mergeCell ref="K47:M47"/>
    <mergeCell ref="K28:M28"/>
    <mergeCell ref="P42:P45"/>
    <mergeCell ref="K31:K38"/>
    <mergeCell ref="L31:L38"/>
    <mergeCell ref="M31:M38"/>
    <mergeCell ref="K39:K41"/>
    <mergeCell ref="G55:G62"/>
    <mergeCell ref="A15:A21"/>
    <mergeCell ref="A55:A62"/>
    <mergeCell ref="E55:E62"/>
    <mergeCell ref="F55:F62"/>
    <mergeCell ref="A39:A41"/>
    <mergeCell ref="B24:D24"/>
    <mergeCell ref="B29:D29"/>
    <mergeCell ref="A31:A38"/>
    <mergeCell ref="E28:G28"/>
    <mergeCell ref="E47:G47"/>
    <mergeCell ref="B47:D47"/>
    <mergeCell ref="B53:D53"/>
    <mergeCell ref="E53:G53"/>
    <mergeCell ref="E15:E21"/>
    <mergeCell ref="B52:D52"/>
    <mergeCell ref="E52:G52"/>
    <mergeCell ref="E24:G24"/>
    <mergeCell ref="E29:G29"/>
    <mergeCell ref="F42:F45"/>
    <mergeCell ref="B28:D28"/>
    <mergeCell ref="E39:E41"/>
    <mergeCell ref="F39:F41"/>
    <mergeCell ref="G39:G41"/>
    <mergeCell ref="A22:A23"/>
    <mergeCell ref="E22:E23"/>
    <mergeCell ref="F22:F23"/>
    <mergeCell ref="G22:G23"/>
    <mergeCell ref="H22:H23"/>
    <mergeCell ref="I22:I23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</mergeCells>
  <phoneticPr fontId="7" type="noConversion"/>
  <printOptions horizontalCentered="1"/>
  <pageMargins left="0.25" right="0.25" top="0.25" bottom="0.25" header="0.25" footer="0.25"/>
  <pageSetup scale="47" orientation="landscape" horizontalDpi="4294967292" verticalDpi="4294967292" copies="1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13"/>
  <sheetViews>
    <sheetView tabSelected="1" topLeftCell="B1" workbookViewId="0">
      <selection activeCell="F8" sqref="F8"/>
    </sheetView>
  </sheetViews>
  <sheetFormatPr defaultColWidth="11" defaultRowHeight="18.75"/>
  <cols>
    <col min="1" max="1" width="28.375" style="15" customWidth="1"/>
    <col min="2" max="2" width="11.625" style="15" bestFit="1" customWidth="1"/>
    <col min="3" max="4" width="11" style="83"/>
    <col min="5" max="7" width="11.625" style="83" bestFit="1" customWidth="1"/>
    <col min="8" max="8" width="11.625" style="15" bestFit="1" customWidth="1"/>
    <col min="9" max="9" width="12.125" style="15" customWidth="1"/>
    <col min="10" max="16384" width="11" style="15"/>
  </cols>
  <sheetData>
    <row r="1" spans="1:13" ht="19.5" thickBot="1">
      <c r="B1" s="73">
        <v>42545</v>
      </c>
      <c r="C1" s="73">
        <v>42559</v>
      </c>
      <c r="D1" s="73">
        <v>42566</v>
      </c>
      <c r="E1" s="73">
        <v>42573</v>
      </c>
      <c r="F1" s="73">
        <v>42587</v>
      </c>
      <c r="G1" s="73">
        <v>42601</v>
      </c>
      <c r="H1" s="73">
        <v>42608</v>
      </c>
      <c r="I1" s="73">
        <v>42615</v>
      </c>
      <c r="J1" s="73">
        <v>42622</v>
      </c>
      <c r="K1" s="73">
        <v>42629</v>
      </c>
      <c r="L1" s="73">
        <v>42636</v>
      </c>
      <c r="M1" s="73">
        <v>42643</v>
      </c>
    </row>
    <row r="2" spans="1:13">
      <c r="A2" s="74" t="s">
        <v>61</v>
      </c>
      <c r="B2" s="75">
        <v>1</v>
      </c>
      <c r="C2" s="76">
        <v>1</v>
      </c>
      <c r="D2" s="93">
        <v>1</v>
      </c>
      <c r="E2" s="75">
        <v>1</v>
      </c>
      <c r="F2" s="75">
        <v>2</v>
      </c>
      <c r="G2" s="75">
        <v>2</v>
      </c>
      <c r="H2" s="75">
        <v>2</v>
      </c>
      <c r="I2" s="75"/>
      <c r="J2" s="75"/>
      <c r="K2" s="75"/>
      <c r="L2" s="75"/>
      <c r="M2" s="75"/>
    </row>
    <row r="3" spans="1:13">
      <c r="A3" s="77" t="s">
        <v>62</v>
      </c>
      <c r="B3" s="78">
        <v>5</v>
      </c>
      <c r="C3" s="79">
        <v>6</v>
      </c>
      <c r="D3" s="94">
        <v>5</v>
      </c>
      <c r="E3" s="78">
        <v>6</v>
      </c>
      <c r="F3" s="78">
        <v>10</v>
      </c>
      <c r="G3" s="78">
        <v>9</v>
      </c>
      <c r="H3" s="78">
        <v>9</v>
      </c>
      <c r="I3" s="78"/>
      <c r="J3" s="78"/>
      <c r="K3" s="78"/>
      <c r="L3" s="78"/>
      <c r="M3" s="78"/>
    </row>
    <row r="4" spans="1:13" ht="19.5" thickBot="1">
      <c r="A4" s="80" t="s">
        <v>63</v>
      </c>
      <c r="B4" s="81">
        <v>18</v>
      </c>
      <c r="C4" s="82">
        <v>17</v>
      </c>
      <c r="D4" s="95">
        <v>15</v>
      </c>
      <c r="E4" s="81">
        <v>12</v>
      </c>
      <c r="F4" s="81">
        <v>11</v>
      </c>
      <c r="G4" s="81">
        <v>12</v>
      </c>
      <c r="H4" s="81">
        <v>12</v>
      </c>
      <c r="I4" s="81"/>
      <c r="J4" s="81"/>
      <c r="K4" s="81"/>
      <c r="L4" s="81"/>
      <c r="M4" s="81"/>
    </row>
    <row r="5" spans="1:13" ht="19.5" thickBot="1">
      <c r="A5" s="80" t="s">
        <v>49</v>
      </c>
      <c r="B5" s="81">
        <v>3</v>
      </c>
      <c r="C5" s="82">
        <v>2</v>
      </c>
      <c r="D5" s="95">
        <v>1</v>
      </c>
      <c r="E5" s="81">
        <v>4</v>
      </c>
      <c r="F5" s="81">
        <v>3</v>
      </c>
      <c r="G5" s="81">
        <v>3</v>
      </c>
      <c r="H5" s="81">
        <v>4</v>
      </c>
      <c r="I5" s="81"/>
      <c r="J5" s="81"/>
      <c r="K5" s="81"/>
      <c r="L5" s="81"/>
      <c r="M5" s="81"/>
    </row>
    <row r="6" spans="1:13">
      <c r="B6" s="83">
        <f t="shared" ref="B6:H6" si="0">SUM(B2:B5)</f>
        <v>27</v>
      </c>
      <c r="C6" s="83">
        <f t="shared" si="0"/>
        <v>26</v>
      </c>
      <c r="D6" s="83">
        <f t="shared" si="0"/>
        <v>22</v>
      </c>
      <c r="E6" s="83">
        <f t="shared" si="0"/>
        <v>23</v>
      </c>
      <c r="F6" s="83">
        <f t="shared" si="0"/>
        <v>26</v>
      </c>
      <c r="G6" s="83">
        <f t="shared" si="0"/>
        <v>26</v>
      </c>
      <c r="H6" s="83">
        <f t="shared" si="0"/>
        <v>27</v>
      </c>
      <c r="I6" s="83"/>
      <c r="J6" s="83"/>
      <c r="K6" s="83"/>
      <c r="L6" s="83"/>
      <c r="M6" s="83"/>
    </row>
    <row r="7" spans="1:13">
      <c r="H7" s="83"/>
    </row>
    <row r="8" spans="1:13" ht="19.5" thickBot="1">
      <c r="A8" s="84"/>
      <c r="H8" s="83"/>
    </row>
    <row r="9" spans="1:13">
      <c r="A9" s="85" t="s">
        <v>64</v>
      </c>
      <c r="B9" s="75">
        <v>12</v>
      </c>
      <c r="C9" s="76">
        <v>11</v>
      </c>
      <c r="D9" s="93">
        <v>12</v>
      </c>
      <c r="E9" s="75">
        <v>11</v>
      </c>
      <c r="F9" s="75">
        <v>6</v>
      </c>
      <c r="G9" s="75">
        <v>7</v>
      </c>
      <c r="H9" s="75">
        <v>7</v>
      </c>
      <c r="I9" s="75"/>
      <c r="J9" s="75"/>
      <c r="K9" s="75"/>
      <c r="L9" s="75"/>
      <c r="M9" s="75"/>
    </row>
    <row r="10" spans="1:13" ht="19.5" thickBot="1">
      <c r="A10" s="80" t="s">
        <v>65</v>
      </c>
      <c r="B10" s="81">
        <v>0</v>
      </c>
      <c r="C10" s="82">
        <v>0</v>
      </c>
      <c r="D10" s="95">
        <v>0</v>
      </c>
      <c r="E10" s="81">
        <v>0</v>
      </c>
      <c r="F10" s="81">
        <v>0</v>
      </c>
      <c r="G10" s="81">
        <v>0</v>
      </c>
      <c r="H10" s="81">
        <v>0</v>
      </c>
      <c r="I10" s="81"/>
      <c r="J10" s="81"/>
      <c r="K10" s="81"/>
      <c r="L10" s="81"/>
      <c r="M10" s="81"/>
    </row>
    <row r="12" spans="1:13">
      <c r="A12" s="15" t="s">
        <v>66</v>
      </c>
    </row>
    <row r="13" spans="1:13">
      <c r="A13" s="15" t="s">
        <v>67</v>
      </c>
    </row>
  </sheetData>
  <phoneticPr fontId="7" type="noConversion"/>
  <printOptions horizontalCentered="1"/>
  <pageMargins left="0.7" right="0.7" top="0.75" bottom="0.75" header="0.3" footer="0.3"/>
  <pageSetup scale="61" orientation="landscape" horizontalDpi="0" verticalDpi="0" copies="15"/>
  <headerFooter>
    <oddHeader>&amp;C&amp;"Calibri,Regular"&amp;14&amp;K000000&amp;A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Location and Length of Stay</vt:lpstr>
      <vt:lpstr>Countdown to ZERO</vt:lpstr>
      <vt:lpstr>'Countdown to ZERO'!Print_Area</vt:lpstr>
      <vt:lpstr>'Location and Length of Stay'!Print_Area</vt:lpstr>
    </vt:vector>
  </TitlesOfParts>
  <Company>Program Design and Development,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Allison</cp:lastModifiedBy>
  <cp:lastPrinted>2016-04-01T15:04:43Z</cp:lastPrinted>
  <dcterms:created xsi:type="dcterms:W3CDTF">2014-10-24T14:23:56Z</dcterms:created>
  <dcterms:modified xsi:type="dcterms:W3CDTF">2016-08-29T15:20:42Z</dcterms:modified>
</cp:coreProperties>
</file>