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<sst xmlns="http://schemas.openxmlformats.org/spreadsheetml/2006/main" count="123" uniqueCount="88">
  <si>
    <t>Contract Number</t>
  </si>
  <si>
    <t>Sponsor</t>
  </si>
  <si>
    <t>Project Name</t>
  </si>
  <si>
    <t>Contract Start Date</t>
  </si>
  <si>
    <t>Contract End Date</t>
  </si>
  <si>
    <t>Authorized Funds</t>
  </si>
  <si>
    <t>Disbursed Funds</t>
  </si>
  <si>
    <t>Available Balance</t>
  </si>
  <si>
    <t>Present % Contract Duration</t>
  </si>
  <si>
    <t>% Funds Disbursed</t>
  </si>
  <si>
    <t>Variance</t>
  </si>
  <si>
    <t>Status</t>
  </si>
  <si>
    <t>Contract ended: funds to be recouped</t>
  </si>
  <si>
    <t>B10-4009</t>
  </si>
  <si>
    <t>Sharing Community</t>
  </si>
  <si>
    <t>JumpStart</t>
  </si>
  <si>
    <t>CLOSED- HUD contacted to recoup</t>
  </si>
  <si>
    <t>B50-4005</t>
  </si>
  <si>
    <t>HOST II</t>
  </si>
  <si>
    <t>C40-4060</t>
  </si>
  <si>
    <t>S+C</t>
  </si>
  <si>
    <t>C50-4058</t>
  </si>
  <si>
    <t>B00-4023</t>
  </si>
  <si>
    <t>Victims Asst. Services</t>
  </si>
  <si>
    <t>Yonkers Anti-violence Project</t>
  </si>
  <si>
    <t>No longer in LOCCS. Recouped?</t>
  </si>
  <si>
    <t>B50-4010</t>
  </si>
  <si>
    <t>Westhab</t>
  </si>
  <si>
    <t>OWN 1</t>
  </si>
  <si>
    <t>Pre-esnaps contracts open</t>
  </si>
  <si>
    <t>B40-4003</t>
  </si>
  <si>
    <t>YMCA</t>
  </si>
  <si>
    <t>Supportive Housing SRO</t>
  </si>
  <si>
    <t>18 months behind schedule. Grant ends in 2 months- draw down ASAP</t>
  </si>
  <si>
    <t>!</t>
  </si>
  <si>
    <t>C50-4029</t>
  </si>
  <si>
    <t>SRO S+C</t>
  </si>
  <si>
    <t>9 months behind schedule (with 11 left) [Should add additional clients]</t>
  </si>
  <si>
    <t>C50-4034</t>
  </si>
  <si>
    <t>26 months behind schedule (with 11 left). [Should add additional clients]. No draws since last meeting</t>
  </si>
  <si>
    <t>B60-4025</t>
  </si>
  <si>
    <t>FSSY</t>
  </si>
  <si>
    <t>Homestead II</t>
  </si>
  <si>
    <t>4 months behind schedule. No draws since last meeting.</t>
  </si>
  <si>
    <t>C70-4027</t>
  </si>
  <si>
    <t>S+C for Vets</t>
  </si>
  <si>
    <t>12 months behind schedule. No draws since last meeting. [Should add additional clients]</t>
  </si>
  <si>
    <t>C70-4029</t>
  </si>
  <si>
    <t>St. John's Riverside</t>
  </si>
  <si>
    <t>15 months behind schedule (with 36 left) [Should add third client]. No draws since last meeting</t>
  </si>
  <si>
    <t>FY08</t>
  </si>
  <si>
    <t>478B-B2T040801</t>
  </si>
  <si>
    <t>Homestead</t>
  </si>
  <si>
    <t>On schedule. HUD will recoup $292</t>
  </si>
  <si>
    <t>484B-B2T040801</t>
  </si>
  <si>
    <t>Mt. Vernon NHC</t>
  </si>
  <si>
    <t>Medical &amp; Substance Abuse Outreach</t>
  </si>
  <si>
    <t>3 months behind schedule. Voucher July through September ASAP. Grant ended 9/30/10; grant closes 12/29/10.</t>
  </si>
  <si>
    <t>All other FY08 are fully drawn down</t>
  </si>
  <si>
    <t>FY09</t>
  </si>
  <si>
    <t>476-B2T040802</t>
  </si>
  <si>
    <t>Greyston</t>
  </si>
  <si>
    <t>Family Inn</t>
  </si>
  <si>
    <t>On schedule</t>
  </si>
  <si>
    <t>478-B2T040802</t>
  </si>
  <si>
    <t>Contract now executed, 4 months into 12 month period. Voucher submitted 9/13 for first 3 months. Should voucher for September.</t>
  </si>
  <si>
    <t>479-B2T040802</t>
  </si>
  <si>
    <t>On schedule. Voucher for September.</t>
  </si>
  <si>
    <t>482-B2T040802</t>
  </si>
  <si>
    <t>YWCA</t>
  </si>
  <si>
    <t>JobPlus</t>
  </si>
  <si>
    <t>2 months behind schedule. Voucher for August and September ASAP.</t>
  </si>
  <si>
    <t>484-B2T040802</t>
  </si>
  <si>
    <r>
      <t xml:space="preserve">Medical &amp; </t>
    </r>
    <r>
      <rPr>
        <sz val="10"/>
        <rFont val="Tahoma"/>
        <family val="2"/>
      </rPr>
      <t>Substance Abuse Outreach</t>
    </r>
  </si>
  <si>
    <t>NA</t>
  </si>
  <si>
    <t>Contract has not yet been executed due to poor financial management.</t>
  </si>
  <si>
    <t>496-C2T040802</t>
  </si>
  <si>
    <t>First voucher in process. Should submit second voucher.</t>
  </si>
  <si>
    <t>497-B2T040802</t>
  </si>
  <si>
    <t>My Sister’s Place</t>
  </si>
  <si>
    <t>Shelter Legal Services</t>
  </si>
  <si>
    <t>3 months behind schedule. Voucher for July, August and September ASAP.</t>
  </si>
  <si>
    <t>503-B2T040802</t>
  </si>
  <si>
    <t>Yonkers OWN 1</t>
  </si>
  <si>
    <t>504-B2T040802</t>
  </si>
  <si>
    <t>Yonkers OWN 4</t>
  </si>
  <si>
    <t>505-B2T040802</t>
  </si>
  <si>
    <t>Yonkers OWN 2-3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</si>
</sst>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%"/>
    <numFmt numFmtId="166" formatCode="M/D/YYYY"/>
    <numFmt numFmtId="167" formatCode="#,##0"/>
    <numFmt numFmtId="168" formatCode="0.00"/>
    <numFmt numFmtId="169" formatCode="MM/DD/YY"/>
    <numFmt numFmtId="170" formatCode="0.0000"/>
    <numFmt numFmtId="171" formatCode="0.00%"/>
  </numFmts>
  <fonts count="6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60"/>
      <name val="Verdana"/>
      <family val="2"/>
    </font>
    <font>
      <sz val="10"/>
      <color indexed="60"/>
      <name val="Verdan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6" fontId="0" fillId="0" borderId="2" xfId="0" applyNumberFormat="1" applyFill="1" applyBorder="1" applyAlignment="1">
      <alignment wrapText="1"/>
    </xf>
    <xf numFmtId="167" fontId="0" fillId="0" borderId="2" xfId="0" applyNumberFormat="1" applyFill="1" applyBorder="1" applyAlignment="1">
      <alignment wrapText="1"/>
    </xf>
    <xf numFmtId="167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0" fillId="2" borderId="2" xfId="0" applyFont="1" applyFill="1" applyBorder="1" applyAlignment="1">
      <alignment wrapText="1"/>
    </xf>
    <xf numFmtId="166" fontId="0" fillId="2" borderId="2" xfId="0" applyNumberFormat="1" applyFill="1" applyBorder="1" applyAlignment="1">
      <alignment wrapText="1"/>
    </xf>
    <xf numFmtId="167" fontId="0" fillId="2" borderId="2" xfId="0" applyNumberFormat="1" applyFill="1" applyBorder="1" applyAlignment="1">
      <alignment wrapText="1"/>
    </xf>
    <xf numFmtId="167" fontId="2" fillId="2" borderId="2" xfId="0" applyNumberFormat="1" applyFont="1" applyFill="1" applyBorder="1" applyAlignment="1">
      <alignment wrapText="1"/>
    </xf>
    <xf numFmtId="165" fontId="2" fillId="2" borderId="2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6" fontId="0" fillId="0" borderId="3" xfId="0" applyNumberFormat="1" applyFill="1" applyBorder="1" applyAlignment="1">
      <alignment wrapText="1"/>
    </xf>
    <xf numFmtId="167" fontId="0" fillId="0" borderId="3" xfId="0" applyNumberFormat="1" applyFill="1" applyBorder="1" applyAlignment="1">
      <alignment wrapText="1"/>
    </xf>
    <xf numFmtId="167" fontId="2" fillId="0" borderId="3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8" fontId="0" fillId="0" borderId="2" xfId="0" applyNumberForma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64" fontId="0" fillId="3" borderId="2" xfId="0" applyFont="1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164" fontId="0" fillId="0" borderId="2" xfId="0" applyFont="1" applyFill="1" applyBorder="1" applyAlignment="1">
      <alignment/>
    </xf>
    <xf numFmtId="169" fontId="0" fillId="0" borderId="2" xfId="0" applyNumberFormat="1" applyFont="1" applyFill="1" applyBorder="1" applyAlignment="1">
      <alignment wrapText="1"/>
    </xf>
    <xf numFmtId="170" fontId="0" fillId="2" borderId="2" xfId="0" applyNumberFormat="1" applyFill="1" applyBorder="1" applyAlignment="1">
      <alignment wrapText="1"/>
    </xf>
    <xf numFmtId="171" fontId="2" fillId="2" borderId="2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4" fontId="0" fillId="0" borderId="4" xfId="0" applyFont="1" applyBorder="1" applyAlignment="1">
      <alignment wrapText="1"/>
    </xf>
    <xf numFmtId="169" fontId="0" fillId="0" borderId="5" xfId="0" applyNumberFormat="1" applyFill="1" applyBorder="1" applyAlignment="1">
      <alignment wrapText="1"/>
    </xf>
    <xf numFmtId="166" fontId="0" fillId="0" borderId="5" xfId="0" applyNumberFormat="1" applyFill="1" applyBorder="1" applyAlignment="1">
      <alignment wrapText="1"/>
    </xf>
    <xf numFmtId="168" fontId="0" fillId="0" borderId="5" xfId="0" applyNumberForma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164" fontId="0" fillId="0" borderId="5" xfId="0" applyFill="1" applyBorder="1" applyAlignment="1">
      <alignment wrapText="1"/>
    </xf>
    <xf numFmtId="165" fontId="2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4" fontId="0" fillId="2" borderId="4" xfId="0" applyFont="1" applyFill="1" applyBorder="1" applyAlignment="1">
      <alignment wrapText="1"/>
    </xf>
    <xf numFmtId="166" fontId="0" fillId="2" borderId="5" xfId="0" applyNumberFormat="1" applyFill="1" applyBorder="1" applyAlignment="1">
      <alignment wrapText="1"/>
    </xf>
    <xf numFmtId="168" fontId="0" fillId="2" borderId="5" xfId="0" applyNumberFormat="1" applyFill="1" applyBorder="1" applyAlignment="1">
      <alignment wrapText="1"/>
    </xf>
    <xf numFmtId="167" fontId="0" fillId="2" borderId="5" xfId="0" applyNumberFormat="1" applyFill="1" applyBorder="1" applyAlignment="1">
      <alignment wrapText="1"/>
    </xf>
    <xf numFmtId="165" fontId="2" fillId="2" borderId="5" xfId="0" applyNumberFormat="1" applyFont="1" applyFill="1" applyBorder="1" applyAlignment="1">
      <alignment wrapText="1"/>
    </xf>
    <xf numFmtId="165" fontId="3" fillId="2" borderId="5" xfId="0" applyNumberFormat="1" applyFont="1" applyFill="1" applyBorder="1" applyAlignment="1">
      <alignment wrapText="1"/>
    </xf>
    <xf numFmtId="167" fontId="1" fillId="0" borderId="2" xfId="0" applyNumberFormat="1" applyFont="1" applyBorder="1" applyAlignment="1">
      <alignment/>
    </xf>
    <xf numFmtId="169" fontId="0" fillId="2" borderId="5" xfId="0" applyNumberFormat="1" applyFill="1" applyBorder="1" applyAlignment="1">
      <alignment wrapText="1"/>
    </xf>
    <xf numFmtId="167" fontId="1" fillId="2" borderId="2" xfId="0" applyNumberFormat="1" applyFont="1" applyFill="1" applyBorder="1" applyAlignment="1">
      <alignment wrapText="1"/>
    </xf>
    <xf numFmtId="164" fontId="0" fillId="2" borderId="5" xfId="0" applyFill="1" applyBorder="1" applyAlignment="1">
      <alignment wrapText="1"/>
    </xf>
    <xf numFmtId="164" fontId="0" fillId="0" borderId="6" xfId="0" applyFont="1" applyBorder="1" applyAlignment="1">
      <alignment wrapText="1"/>
    </xf>
    <xf numFmtId="164" fontId="0" fillId="4" borderId="2" xfId="0" applyFont="1" applyFill="1" applyBorder="1" applyAlignment="1">
      <alignment wrapText="1"/>
    </xf>
    <xf numFmtId="166" fontId="0" fillId="4" borderId="5" xfId="0" applyNumberFormat="1" applyFill="1" applyBorder="1" applyAlignment="1">
      <alignment wrapText="1"/>
    </xf>
    <xf numFmtId="170" fontId="0" fillId="0" borderId="5" xfId="0" applyNumberFormat="1" applyFill="1" applyBorder="1" applyAlignment="1">
      <alignment wrapText="1"/>
    </xf>
    <xf numFmtId="167" fontId="0" fillId="4" borderId="5" xfId="0" applyNumberFormat="1" applyFill="1" applyBorder="1" applyAlignment="1">
      <alignment wrapText="1"/>
    </xf>
    <xf numFmtId="165" fontId="2" fillId="4" borderId="5" xfId="0" applyNumberFormat="1" applyFont="1" applyFill="1" applyBorder="1" applyAlignment="1">
      <alignment wrapText="1"/>
    </xf>
    <xf numFmtId="165" fontId="3" fillId="4" borderId="5" xfId="0" applyNumberFormat="1" applyFont="1" applyFill="1" applyBorder="1" applyAlignment="1">
      <alignment wrapText="1"/>
    </xf>
    <xf numFmtId="164" fontId="0" fillId="5" borderId="5" xfId="0" applyFont="1" applyFill="1" applyBorder="1" applyAlignment="1">
      <alignment wrapText="1"/>
    </xf>
    <xf numFmtId="164" fontId="0" fillId="2" borderId="5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P33" sqref="P33"/>
    </sheetView>
  </sheetViews>
  <sheetFormatPr defaultColWidth="11.00390625" defaultRowHeight="12.75"/>
  <cols>
    <col min="1" max="1" width="10.125" style="1" customWidth="1"/>
    <col min="2" max="3" width="10.75390625" style="1" customWidth="1"/>
    <col min="4" max="4" width="14.75390625" style="1" customWidth="1"/>
    <col min="5" max="5" width="9.125" style="1" customWidth="1"/>
    <col min="6" max="6" width="10.125" style="1" customWidth="1"/>
    <col min="7" max="11" width="0" style="1" hidden="1" customWidth="1"/>
    <col min="12" max="12" width="0" style="2" hidden="1" customWidth="1"/>
    <col min="13" max="13" width="0" style="3" hidden="1" customWidth="1"/>
    <col min="14" max="14" width="0" style="4" hidden="1" customWidth="1"/>
    <col min="15" max="15" width="42.00390625" style="1" customWidth="1"/>
    <col min="16" max="16" width="3.375" style="1" customWidth="1"/>
    <col min="17" max="16384" width="10.75390625" style="1" customWidth="1"/>
  </cols>
  <sheetData>
    <row r="1" spans="2:15" ht="37.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>
        <v>38990</v>
      </c>
      <c r="H1" s="5"/>
      <c r="I1" s="5" t="s">
        <v>5</v>
      </c>
      <c r="J1" s="5" t="s">
        <v>6</v>
      </c>
      <c r="K1" s="5" t="s">
        <v>7</v>
      </c>
      <c r="L1" s="7" t="s">
        <v>8</v>
      </c>
      <c r="M1" s="7" t="s">
        <v>9</v>
      </c>
      <c r="N1" s="8" t="s">
        <v>10</v>
      </c>
      <c r="O1" s="5" t="s">
        <v>11</v>
      </c>
    </row>
    <row r="2" spans="1:15" ht="12.75" hidden="1">
      <c r="A2" s="1" t="s">
        <v>12</v>
      </c>
      <c r="B2" s="9" t="s">
        <v>13</v>
      </c>
      <c r="C2" s="9" t="s">
        <v>14</v>
      </c>
      <c r="D2" s="9" t="s">
        <v>15</v>
      </c>
      <c r="E2" s="10">
        <v>37011</v>
      </c>
      <c r="F2" s="10">
        <v>37740</v>
      </c>
      <c r="G2" s="10">
        <f>$G$1</f>
        <v>38990</v>
      </c>
      <c r="H2" s="10"/>
      <c r="I2" s="11">
        <v>370539</v>
      </c>
      <c r="J2" s="11">
        <v>348036</v>
      </c>
      <c r="K2" s="12">
        <f>I2-J2</f>
        <v>22503</v>
      </c>
      <c r="L2" s="13">
        <v>1</v>
      </c>
      <c r="M2" s="13">
        <f>1-(K2/I2)</f>
        <v>0.9392695505736238</v>
      </c>
      <c r="N2" s="14">
        <f>M2-L2</f>
        <v>-0.060730449426376176</v>
      </c>
      <c r="O2" s="9" t="s">
        <v>16</v>
      </c>
    </row>
    <row r="3" spans="2:15" ht="12.75" hidden="1">
      <c r="B3" s="15" t="s">
        <v>17</v>
      </c>
      <c r="C3" s="15" t="s">
        <v>14</v>
      </c>
      <c r="D3" s="15" t="s">
        <v>18</v>
      </c>
      <c r="E3" s="16">
        <v>37287</v>
      </c>
      <c r="F3" s="16">
        <v>37651</v>
      </c>
      <c r="G3" s="16">
        <f>$G$1</f>
        <v>38990</v>
      </c>
      <c r="H3" s="16"/>
      <c r="I3" s="17">
        <v>236659</v>
      </c>
      <c r="J3" s="17">
        <v>225390</v>
      </c>
      <c r="K3" s="18">
        <f>I3-J3</f>
        <v>11269</v>
      </c>
      <c r="L3" s="19">
        <v>1</v>
      </c>
      <c r="M3" s="19">
        <f>1-(K3/I3)</f>
        <v>0.9523829645185689</v>
      </c>
      <c r="N3" s="20">
        <f>M3-L3</f>
        <v>-0.04761703548143115</v>
      </c>
      <c r="O3" s="15" t="s">
        <v>16</v>
      </c>
    </row>
    <row r="4" spans="2:15" ht="12.75" hidden="1">
      <c r="B4" s="9" t="s">
        <v>19</v>
      </c>
      <c r="C4" s="9" t="s">
        <v>14</v>
      </c>
      <c r="D4" s="9" t="s">
        <v>20</v>
      </c>
      <c r="E4" s="10">
        <v>36860</v>
      </c>
      <c r="F4" s="10">
        <v>37224</v>
      </c>
      <c r="G4" s="10">
        <f>$G$1</f>
        <v>38990</v>
      </c>
      <c r="H4" s="10"/>
      <c r="I4" s="11">
        <v>363828</v>
      </c>
      <c r="J4" s="11">
        <v>208529</v>
      </c>
      <c r="K4" s="12">
        <f>I4-J4</f>
        <v>155299</v>
      </c>
      <c r="L4" s="13">
        <v>1</v>
      </c>
      <c r="M4" s="13">
        <f>1-(K4/I4)</f>
        <v>0.5731526985278759</v>
      </c>
      <c r="N4" s="14">
        <f>M4-L4</f>
        <v>-0.42684730147212413</v>
      </c>
      <c r="O4" s="9" t="s">
        <v>16</v>
      </c>
    </row>
    <row r="5" spans="2:15" ht="12.75" hidden="1">
      <c r="B5" s="15" t="s">
        <v>21</v>
      </c>
      <c r="C5" s="15" t="s">
        <v>14</v>
      </c>
      <c r="D5" s="15" t="s">
        <v>20</v>
      </c>
      <c r="E5" s="16">
        <v>37287</v>
      </c>
      <c r="F5" s="16">
        <v>37651</v>
      </c>
      <c r="G5" s="16">
        <f>$G$1</f>
        <v>38990</v>
      </c>
      <c r="H5" s="16"/>
      <c r="I5" s="17">
        <v>380304</v>
      </c>
      <c r="J5" s="17">
        <v>371547</v>
      </c>
      <c r="K5" s="18">
        <f>I5-J5</f>
        <v>8757</v>
      </c>
      <c r="L5" s="19">
        <v>1</v>
      </c>
      <c r="M5" s="19">
        <f>1-(K5/I5)</f>
        <v>0.9769736842105263</v>
      </c>
      <c r="N5" s="20">
        <f>M5-L5</f>
        <v>-0.023026315789473673</v>
      </c>
      <c r="O5" s="15" t="s">
        <v>16</v>
      </c>
    </row>
    <row r="6" spans="2:15" ht="12.75" customHeight="1" hidden="1">
      <c r="B6" s="21" t="s">
        <v>22</v>
      </c>
      <c r="C6" s="21" t="s">
        <v>23</v>
      </c>
      <c r="D6" s="21" t="s">
        <v>24</v>
      </c>
      <c r="E6" s="10">
        <v>35520</v>
      </c>
      <c r="F6" s="22">
        <v>36249</v>
      </c>
      <c r="G6" s="10">
        <f>$G$1</f>
        <v>38990</v>
      </c>
      <c r="H6" s="22"/>
      <c r="I6" s="23">
        <v>82000</v>
      </c>
      <c r="J6" s="23">
        <v>69228</v>
      </c>
      <c r="K6" s="24">
        <f>I6-J6</f>
        <v>12772</v>
      </c>
      <c r="L6" s="25">
        <v>1</v>
      </c>
      <c r="M6" s="25">
        <f>1-(K6/I6)</f>
        <v>0.8442439024390244</v>
      </c>
      <c r="N6" s="26">
        <f>M6-L6</f>
        <v>-0.15575609756097564</v>
      </c>
      <c r="O6" s="9" t="s">
        <v>25</v>
      </c>
    </row>
    <row r="7" spans="2:15" s="27" customFormat="1" ht="12.75" hidden="1">
      <c r="B7" s="15" t="s">
        <v>26</v>
      </c>
      <c r="C7" s="15" t="s">
        <v>27</v>
      </c>
      <c r="D7" s="15" t="s">
        <v>28</v>
      </c>
      <c r="E7" s="16">
        <v>37468</v>
      </c>
      <c r="F7" s="16">
        <v>37832</v>
      </c>
      <c r="G7" s="16">
        <f>$G$1</f>
        <v>38990</v>
      </c>
      <c r="H7" s="16"/>
      <c r="I7" s="17">
        <v>46941</v>
      </c>
      <c r="J7" s="17">
        <v>44215</v>
      </c>
      <c r="K7" s="18">
        <f>I7-J7</f>
        <v>2726</v>
      </c>
      <c r="L7" s="19">
        <v>1</v>
      </c>
      <c r="M7" s="19">
        <f>1-(K7/I7)</f>
        <v>0.9419270999765663</v>
      </c>
      <c r="N7" s="28">
        <f>M7-L7</f>
        <v>-0.05807290002343368</v>
      </c>
      <c r="O7" s="15" t="s">
        <v>16</v>
      </c>
    </row>
    <row r="8" spans="7:14" s="27" customFormat="1" ht="12.75" hidden="1">
      <c r="G8" s="10"/>
      <c r="I8" s="29"/>
      <c r="J8" s="29"/>
      <c r="K8" s="29"/>
      <c r="L8" s="30"/>
      <c r="M8" s="30"/>
      <c r="N8" s="31"/>
    </row>
    <row r="9" spans="1:16" ht="37.5">
      <c r="A9" s="1" t="s">
        <v>29</v>
      </c>
      <c r="B9" s="9" t="s">
        <v>30</v>
      </c>
      <c r="C9" s="9" t="s">
        <v>31</v>
      </c>
      <c r="D9" s="9" t="s">
        <v>32</v>
      </c>
      <c r="E9" s="10">
        <v>37955</v>
      </c>
      <c r="F9" s="10">
        <v>39050</v>
      </c>
      <c r="G9" s="10">
        <f>$G$1</f>
        <v>38990</v>
      </c>
      <c r="H9" s="32">
        <f>(G9-E9)/(365*3)</f>
        <v>0.9452054794520548</v>
      </c>
      <c r="I9" s="11">
        <v>314239</v>
      </c>
      <c r="J9" s="11">
        <v>136874</v>
      </c>
      <c r="K9" s="11">
        <f>I9-J9</f>
        <v>177365</v>
      </c>
      <c r="L9" s="13">
        <f>H9</f>
        <v>0.9452054794520548</v>
      </c>
      <c r="M9" s="13">
        <f>1-(K9/I9)</f>
        <v>0.43557292379367296</v>
      </c>
      <c r="N9" s="33">
        <f>M9-L9</f>
        <v>-0.5096325556583818</v>
      </c>
      <c r="O9" s="34" t="s">
        <v>33</v>
      </c>
      <c r="P9" s="1" t="s">
        <v>34</v>
      </c>
    </row>
    <row r="10" spans="2:16" ht="25.5">
      <c r="B10" s="15" t="s">
        <v>35</v>
      </c>
      <c r="C10" s="15" t="s">
        <v>31</v>
      </c>
      <c r="D10" s="15" t="s">
        <v>36</v>
      </c>
      <c r="E10" s="16">
        <v>37516</v>
      </c>
      <c r="F10" s="16">
        <v>39341</v>
      </c>
      <c r="G10" s="16">
        <f>$G$1</f>
        <v>38990</v>
      </c>
      <c r="H10" s="35">
        <f>(G10-E10)/(365*5)</f>
        <v>0.8076712328767123</v>
      </c>
      <c r="I10" s="17">
        <v>85440</v>
      </c>
      <c r="J10" s="17">
        <v>55706</v>
      </c>
      <c r="K10" s="17">
        <f>I10-J10</f>
        <v>29734</v>
      </c>
      <c r="L10" s="19">
        <f>H10</f>
        <v>0.8076712328767123</v>
      </c>
      <c r="M10" s="19">
        <f>1-(K10/I10)</f>
        <v>0.6519897003745319</v>
      </c>
      <c r="N10" s="28">
        <f>M10-L10</f>
        <v>-0.15568153250218042</v>
      </c>
      <c r="O10" s="34" t="s">
        <v>37</v>
      </c>
      <c r="P10" s="1" t="s">
        <v>34</v>
      </c>
    </row>
    <row r="11" spans="2:16" ht="25.5">
      <c r="B11" s="9" t="s">
        <v>38</v>
      </c>
      <c r="C11" s="9" t="s">
        <v>27</v>
      </c>
      <c r="D11" s="9" t="s">
        <v>36</v>
      </c>
      <c r="E11" s="10">
        <v>37516</v>
      </c>
      <c r="F11" s="10">
        <v>39341</v>
      </c>
      <c r="G11" s="10">
        <f>$G$1</f>
        <v>38990</v>
      </c>
      <c r="H11" s="32">
        <f>(G11-E11)/(365*5)</f>
        <v>0.8076712328767123</v>
      </c>
      <c r="I11" s="11">
        <v>85440</v>
      </c>
      <c r="J11" s="11">
        <v>32040</v>
      </c>
      <c r="K11" s="11">
        <f>I11-J11</f>
        <v>53400</v>
      </c>
      <c r="L11" s="13">
        <f>H11</f>
        <v>0.8076712328767123</v>
      </c>
      <c r="M11" s="13">
        <f>1-(K11/I11)</f>
        <v>0.375</v>
      </c>
      <c r="N11" s="33">
        <f>M11-L11</f>
        <v>-0.4326712328767123</v>
      </c>
      <c r="O11" s="34" t="s">
        <v>39</v>
      </c>
      <c r="P11" s="1" t="s">
        <v>34</v>
      </c>
    </row>
    <row r="12" spans="2:16" ht="25.5">
      <c r="B12" s="15" t="s">
        <v>40</v>
      </c>
      <c r="C12" s="15" t="s">
        <v>41</v>
      </c>
      <c r="D12" s="15" t="s">
        <v>42</v>
      </c>
      <c r="E12" s="16">
        <v>38252</v>
      </c>
      <c r="F12" s="16">
        <v>39346</v>
      </c>
      <c r="G12" s="16">
        <f>$G$1</f>
        <v>38990</v>
      </c>
      <c r="H12" s="35">
        <f>(G12-E12)/(365*3)</f>
        <v>0.673972602739726</v>
      </c>
      <c r="I12" s="17">
        <v>315000</v>
      </c>
      <c r="J12" s="17">
        <f>168731+4758</f>
        <v>173489</v>
      </c>
      <c r="K12" s="17">
        <f>I12-J12</f>
        <v>141511</v>
      </c>
      <c r="L12" s="19">
        <f>H12</f>
        <v>0.673972602739726</v>
      </c>
      <c r="M12" s="19">
        <f>1-(K12/I12)</f>
        <v>0.5507587301587302</v>
      </c>
      <c r="N12" s="28">
        <f>M12-L12</f>
        <v>-0.12321387258099581</v>
      </c>
      <c r="O12" s="34" t="s">
        <v>43</v>
      </c>
      <c r="P12" s="1" t="s">
        <v>34</v>
      </c>
    </row>
    <row r="13" spans="2:16" ht="25.5">
      <c r="B13" s="9" t="s">
        <v>44</v>
      </c>
      <c r="C13" s="9" t="s">
        <v>31</v>
      </c>
      <c r="D13" s="36" t="s">
        <v>45</v>
      </c>
      <c r="E13" s="37">
        <v>38618</v>
      </c>
      <c r="F13" s="37">
        <v>40443</v>
      </c>
      <c r="G13" s="10">
        <f>$G$1</f>
        <v>38990</v>
      </c>
      <c r="H13" s="32">
        <f>(G13-E13)/(365*5)</f>
        <v>0.20383561643835615</v>
      </c>
      <c r="I13" s="11">
        <v>246300</v>
      </c>
      <c r="J13" s="11">
        <v>1585</v>
      </c>
      <c r="K13" s="11">
        <f>I13-J13</f>
        <v>244715</v>
      </c>
      <c r="L13" s="13">
        <f>H13</f>
        <v>0.20383561643835615</v>
      </c>
      <c r="M13" s="13">
        <f>1-(K13/I13)</f>
        <v>0.00643524157531461</v>
      </c>
      <c r="N13" s="33">
        <f>M13-L13</f>
        <v>-0.19740037486304154</v>
      </c>
      <c r="O13" s="34" t="s">
        <v>46</v>
      </c>
      <c r="P13" s="1" t="s">
        <v>34</v>
      </c>
    </row>
    <row r="14" spans="2:16" ht="25.5">
      <c r="B14" s="15" t="s">
        <v>47</v>
      </c>
      <c r="C14" s="15" t="s">
        <v>48</v>
      </c>
      <c r="D14" s="15" t="s">
        <v>20</v>
      </c>
      <c r="E14" s="16">
        <v>38260</v>
      </c>
      <c r="F14" s="16">
        <v>40085</v>
      </c>
      <c r="G14" s="16">
        <f>$G$1</f>
        <v>38990</v>
      </c>
      <c r="H14" s="38">
        <f>(G14-E14)/(365*5)</f>
        <v>0.4</v>
      </c>
      <c r="I14" s="17">
        <v>98520</v>
      </c>
      <c r="J14" s="17">
        <v>14607</v>
      </c>
      <c r="K14" s="17">
        <f>I14-J14</f>
        <v>83913</v>
      </c>
      <c r="L14" s="39">
        <f>H14</f>
        <v>0.4</v>
      </c>
      <c r="M14" s="19">
        <f>1-(K14/I14)</f>
        <v>0.14826431181485988</v>
      </c>
      <c r="N14" s="28">
        <f>M14-L14</f>
        <v>-0.25173568818514014</v>
      </c>
      <c r="O14" s="34" t="s">
        <v>49</v>
      </c>
      <c r="P14" s="1" t="s">
        <v>34</v>
      </c>
    </row>
    <row r="15" ht="12">
      <c r="G15" s="10"/>
    </row>
    <row r="16" spans="1:15" ht="25.5">
      <c r="A16" s="1" t="s">
        <v>50</v>
      </c>
      <c r="B16" s="9" t="s">
        <v>51</v>
      </c>
      <c r="C16" s="9" t="s">
        <v>41</v>
      </c>
      <c r="D16" s="9" t="s">
        <v>52</v>
      </c>
      <c r="E16" s="10">
        <v>38503</v>
      </c>
      <c r="F16" s="10">
        <v>38867</v>
      </c>
      <c r="G16" s="10">
        <f>$G$1</f>
        <v>38990</v>
      </c>
      <c r="H16" s="32">
        <f>(G16-E16)/(365*1)</f>
        <v>1.3342465753424657</v>
      </c>
      <c r="I16" s="11">
        <v>180713</v>
      </c>
      <c r="J16" s="11">
        <v>180421</v>
      </c>
      <c r="K16" s="11">
        <f>I16-J16</f>
        <v>292</v>
      </c>
      <c r="L16" s="13">
        <v>1</v>
      </c>
      <c r="M16" s="13">
        <f>1-(K16/I16)</f>
        <v>0.9983841782273549</v>
      </c>
      <c r="N16" s="33">
        <f>M16-L16</f>
        <v>-0.0016158217726450763</v>
      </c>
      <c r="O16" s="9" t="s">
        <v>53</v>
      </c>
    </row>
    <row r="17" spans="2:16" ht="37.5">
      <c r="B17" s="15" t="s">
        <v>54</v>
      </c>
      <c r="C17" s="15" t="s">
        <v>55</v>
      </c>
      <c r="D17" s="15" t="s">
        <v>56</v>
      </c>
      <c r="E17" s="16">
        <v>38625</v>
      </c>
      <c r="F17" s="16">
        <v>38989</v>
      </c>
      <c r="G17" s="16">
        <f>$G$1</f>
        <v>38990</v>
      </c>
      <c r="H17" s="38">
        <f>(G17-E17)/(365*1)</f>
        <v>1</v>
      </c>
      <c r="I17" s="17">
        <v>73049</v>
      </c>
      <c r="J17" s="17">
        <v>50522</v>
      </c>
      <c r="K17" s="17">
        <f>I17-J17</f>
        <v>22527</v>
      </c>
      <c r="L17" s="19">
        <f>H17</f>
        <v>1</v>
      </c>
      <c r="M17" s="19">
        <f>1-(K17/I17)</f>
        <v>0.6916179550712536</v>
      </c>
      <c r="N17" s="28">
        <f>M17-L17</f>
        <v>-0.30838204492874643</v>
      </c>
      <c r="O17" s="34" t="s">
        <v>57</v>
      </c>
      <c r="P17" s="1" t="s">
        <v>34</v>
      </c>
    </row>
    <row r="18" spans="2:7" ht="13.5" customHeight="1">
      <c r="B18" s="40" t="s">
        <v>58</v>
      </c>
      <c r="C18" s="40"/>
      <c r="D18" s="40"/>
      <c r="G18" s="41"/>
    </row>
    <row r="19" ht="12">
      <c r="G19" s="41"/>
    </row>
    <row r="20" spans="1:15" ht="25.5">
      <c r="A20" s="1" t="s">
        <v>59</v>
      </c>
      <c r="B20" s="42" t="s">
        <v>60</v>
      </c>
      <c r="C20" s="42" t="s">
        <v>61</v>
      </c>
      <c r="D20" s="42" t="s">
        <v>62</v>
      </c>
      <c r="E20" s="43">
        <v>38748</v>
      </c>
      <c r="F20" s="43">
        <v>39112</v>
      </c>
      <c r="G20" s="44">
        <f>$G$1</f>
        <v>38990</v>
      </c>
      <c r="H20" s="45">
        <f>(G20-E20)/(365*1)</f>
        <v>0.663013698630137</v>
      </c>
      <c r="I20" s="46">
        <v>66474</v>
      </c>
      <c r="J20" s="47">
        <v>43279</v>
      </c>
      <c r="K20" s="11">
        <f>I20-J20</f>
        <v>23195</v>
      </c>
      <c r="L20" s="48">
        <f>H20</f>
        <v>0.663013698630137</v>
      </c>
      <c r="M20" s="48">
        <f>1-(K20/I20)</f>
        <v>0.651066582423203</v>
      </c>
      <c r="N20" s="49">
        <f>M20-L20</f>
        <v>-0.011947116206934005</v>
      </c>
      <c r="O20" s="9" t="s">
        <v>63</v>
      </c>
    </row>
    <row r="21" spans="2:15" ht="37.5">
      <c r="B21" s="50" t="s">
        <v>64</v>
      </c>
      <c r="C21" s="50" t="s">
        <v>41</v>
      </c>
      <c r="D21" s="50" t="s">
        <v>52</v>
      </c>
      <c r="E21" s="51">
        <v>38868</v>
      </c>
      <c r="F21" s="51">
        <v>39232</v>
      </c>
      <c r="G21" s="51">
        <f>$G$1</f>
        <v>38990</v>
      </c>
      <c r="H21" s="52">
        <f>(G21-E21)/(365*1)</f>
        <v>0.33424657534246577</v>
      </c>
      <c r="I21" s="53">
        <v>180713</v>
      </c>
      <c r="J21" s="53">
        <v>0</v>
      </c>
      <c r="K21" s="17">
        <f>I21-J21</f>
        <v>180713</v>
      </c>
      <c r="L21" s="54">
        <f>H21</f>
        <v>0.33424657534246577</v>
      </c>
      <c r="M21" s="54">
        <f>1-(K21/I21)</f>
        <v>0</v>
      </c>
      <c r="N21" s="55">
        <f>M21-L21</f>
        <v>-0.33424657534246577</v>
      </c>
      <c r="O21" s="9" t="s">
        <v>65</v>
      </c>
    </row>
    <row r="22" spans="2:15" ht="25.5">
      <c r="B22" s="42" t="s">
        <v>66</v>
      </c>
      <c r="C22" s="42" t="s">
        <v>14</v>
      </c>
      <c r="D22" s="42" t="s">
        <v>18</v>
      </c>
      <c r="E22" s="43">
        <v>38748</v>
      </c>
      <c r="F22" s="43">
        <v>39112</v>
      </c>
      <c r="G22" s="44">
        <f>$G$1</f>
        <v>38990</v>
      </c>
      <c r="H22" s="45">
        <f>(G22-E22)/(365*1)</f>
        <v>0.663013698630137</v>
      </c>
      <c r="I22" s="56">
        <v>236659</v>
      </c>
      <c r="J22" s="47">
        <v>133236</v>
      </c>
      <c r="K22" s="11">
        <f>I22-J22</f>
        <v>103423</v>
      </c>
      <c r="L22" s="48">
        <f>H22</f>
        <v>0.663013698630137</v>
      </c>
      <c r="M22" s="48">
        <f>1-(K22/I22)</f>
        <v>0.562987251699703</v>
      </c>
      <c r="N22" s="49">
        <f>M22-L22</f>
        <v>-0.10002644693043405</v>
      </c>
      <c r="O22" s="9" t="s">
        <v>67</v>
      </c>
    </row>
    <row r="23" spans="2:16" ht="25.5">
      <c r="B23" s="50" t="s">
        <v>68</v>
      </c>
      <c r="C23" s="50" t="s">
        <v>69</v>
      </c>
      <c r="D23" s="50" t="s">
        <v>70</v>
      </c>
      <c r="E23" s="57">
        <v>38748</v>
      </c>
      <c r="F23" s="57">
        <v>39112</v>
      </c>
      <c r="G23" s="51">
        <f>$G$1</f>
        <v>38990</v>
      </c>
      <c r="H23" s="52">
        <f>(G23-E23)/(365*1)</f>
        <v>0.663013698630137</v>
      </c>
      <c r="I23" s="58">
        <v>46034</v>
      </c>
      <c r="J23" s="59">
        <v>21792</v>
      </c>
      <c r="K23" s="17">
        <f>I23-J23</f>
        <v>24242</v>
      </c>
      <c r="L23" s="54">
        <f>H23</f>
        <v>0.663013698630137</v>
      </c>
      <c r="M23" s="54">
        <f>1-(K23/I23)</f>
        <v>0.4733892340444019</v>
      </c>
      <c r="N23" s="55">
        <f>M23-L23</f>
        <v>-0.18962446458573512</v>
      </c>
      <c r="O23" s="34" t="s">
        <v>71</v>
      </c>
      <c r="P23" s="1" t="s">
        <v>34</v>
      </c>
    </row>
    <row r="24" spans="2:15" ht="37.5">
      <c r="B24" s="60" t="s">
        <v>72</v>
      </c>
      <c r="C24" s="61" t="s">
        <v>55</v>
      </c>
      <c r="D24" s="60" t="s">
        <v>73</v>
      </c>
      <c r="E24" s="62">
        <v>38990</v>
      </c>
      <c r="F24" s="62">
        <v>39354</v>
      </c>
      <c r="G24" s="44">
        <f>$G$1</f>
        <v>38990</v>
      </c>
      <c r="H24" s="63">
        <f>(G24-E24)/(365*1)</f>
        <v>0</v>
      </c>
      <c r="I24" s="64">
        <v>73049</v>
      </c>
      <c r="J24" s="64" t="s">
        <v>74</v>
      </c>
      <c r="K24" s="11" t="e">
        <f>I24-J24</f>
        <v>#VALUE!</v>
      </c>
      <c r="L24" s="48">
        <f>H24</f>
        <v>0</v>
      </c>
      <c r="M24" s="65" t="e">
        <f>1-(K24/I24)</f>
        <v>#VALUE!</v>
      </c>
      <c r="N24" s="66">
        <f>M24-L24</f>
        <v>0</v>
      </c>
      <c r="O24" s="67" t="s">
        <v>75</v>
      </c>
    </row>
    <row r="25" spans="2:15" ht="25.5">
      <c r="B25" s="50" t="s">
        <v>76</v>
      </c>
      <c r="C25" s="50" t="s">
        <v>14</v>
      </c>
      <c r="D25" s="50" t="s">
        <v>20</v>
      </c>
      <c r="E25" s="57">
        <v>38748</v>
      </c>
      <c r="F25" s="57">
        <v>39112</v>
      </c>
      <c r="G25" s="16">
        <f>$G$1</f>
        <v>38990</v>
      </c>
      <c r="H25" s="52">
        <f>(G25-E25)/(365*1)</f>
        <v>0.663013698630137</v>
      </c>
      <c r="I25" s="58">
        <v>468384</v>
      </c>
      <c r="J25" s="59">
        <v>0</v>
      </c>
      <c r="K25" s="17">
        <f>I25-J25</f>
        <v>468384</v>
      </c>
      <c r="L25" s="54">
        <f>H25</f>
        <v>0.663013698630137</v>
      </c>
      <c r="M25" s="54">
        <f>1-(K25/I25)</f>
        <v>0</v>
      </c>
      <c r="N25" s="55">
        <f>M25-L25</f>
        <v>-0.663013698630137</v>
      </c>
      <c r="O25" s="68" t="s">
        <v>77</v>
      </c>
    </row>
    <row r="26" spans="2:16" ht="25.5">
      <c r="B26" s="42" t="s">
        <v>78</v>
      </c>
      <c r="C26" s="42" t="s">
        <v>79</v>
      </c>
      <c r="D26" s="42" t="s">
        <v>80</v>
      </c>
      <c r="E26" s="43">
        <v>38748</v>
      </c>
      <c r="F26" s="43">
        <v>39112</v>
      </c>
      <c r="G26" s="10">
        <f>$G$1</f>
        <v>38990</v>
      </c>
      <c r="H26" s="45">
        <f>(G26-E26)/(365*1)</f>
        <v>0.663013698630137</v>
      </c>
      <c r="I26" s="56">
        <v>15364</v>
      </c>
      <c r="J26" s="47">
        <v>6304</v>
      </c>
      <c r="K26" s="11">
        <f>I26-J26</f>
        <v>9060</v>
      </c>
      <c r="L26" s="48">
        <f>H26</f>
        <v>0.663013698630137</v>
      </c>
      <c r="M26" s="48">
        <f>1-(K26/I26)</f>
        <v>0.41030981515230414</v>
      </c>
      <c r="N26" s="49">
        <f>M26-L26</f>
        <v>-0.2527038834778329</v>
      </c>
      <c r="O26" s="34" t="s">
        <v>81</v>
      </c>
      <c r="P26" s="1" t="s">
        <v>34</v>
      </c>
    </row>
    <row r="27" spans="2:15" ht="25.5">
      <c r="B27" s="50" t="s">
        <v>82</v>
      </c>
      <c r="C27" s="50" t="s">
        <v>27</v>
      </c>
      <c r="D27" s="50" t="s">
        <v>83</v>
      </c>
      <c r="E27" s="51">
        <v>38929</v>
      </c>
      <c r="F27" s="51">
        <v>39293</v>
      </c>
      <c r="G27" s="51">
        <f>$G$1</f>
        <v>38990</v>
      </c>
      <c r="H27" s="52">
        <f>(G27-E27)/(365*1)</f>
        <v>0.16712328767123288</v>
      </c>
      <c r="I27" s="53">
        <v>48729</v>
      </c>
      <c r="J27" s="53">
        <v>3875</v>
      </c>
      <c r="K27" s="17">
        <f>I27-J27</f>
        <v>44854</v>
      </c>
      <c r="L27" s="54">
        <f>H27</f>
        <v>0.16712328767123288</v>
      </c>
      <c r="M27" s="54">
        <f>1-(K27/I27)</f>
        <v>0.07952143487451002</v>
      </c>
      <c r="N27" s="55">
        <f>M27-L27</f>
        <v>-0.08760185279672286</v>
      </c>
      <c r="O27" s="15" t="s">
        <v>67</v>
      </c>
    </row>
    <row r="28" spans="2:15" ht="25.5">
      <c r="B28" s="42" t="s">
        <v>84</v>
      </c>
      <c r="C28" s="42" t="s">
        <v>27</v>
      </c>
      <c r="D28" s="42" t="s">
        <v>85</v>
      </c>
      <c r="E28" s="43">
        <v>38748</v>
      </c>
      <c r="F28" s="43">
        <v>39112</v>
      </c>
      <c r="G28" s="10">
        <f>$G$1</f>
        <v>38990</v>
      </c>
      <c r="H28" s="45">
        <f>(G28-E28)/(365*1)</f>
        <v>0.663013698630137</v>
      </c>
      <c r="I28" s="46">
        <v>32333</v>
      </c>
      <c r="J28" s="47">
        <v>21765</v>
      </c>
      <c r="K28" s="11">
        <f>I28-J28</f>
        <v>10568</v>
      </c>
      <c r="L28" s="48">
        <f>H28</f>
        <v>0.663013698630137</v>
      </c>
      <c r="M28" s="48">
        <f>1-(K28/I28)</f>
        <v>0.6731512696007176</v>
      </c>
      <c r="N28" s="49">
        <f>M28-L28</f>
        <v>0.010137570970580545</v>
      </c>
      <c r="O28" s="9" t="s">
        <v>63</v>
      </c>
    </row>
    <row r="29" spans="2:15" ht="25.5">
      <c r="B29" s="50" t="s">
        <v>86</v>
      </c>
      <c r="C29" s="50" t="s">
        <v>27</v>
      </c>
      <c r="D29" s="50" t="s">
        <v>87</v>
      </c>
      <c r="E29" s="57">
        <v>38748</v>
      </c>
      <c r="F29" s="57">
        <v>39112</v>
      </c>
      <c r="G29" s="16">
        <f>$G$1</f>
        <v>38990</v>
      </c>
      <c r="H29" s="52">
        <f>(G29-E29)/(365*1)</f>
        <v>0.663013698630137</v>
      </c>
      <c r="I29" s="58">
        <v>102274</v>
      </c>
      <c r="J29" s="59">
        <v>56819</v>
      </c>
      <c r="K29" s="17">
        <f>I29-J29</f>
        <v>45455</v>
      </c>
      <c r="L29" s="54">
        <f>H29</f>
        <v>0.663013698630137</v>
      </c>
      <c r="M29" s="54">
        <f>1-(K29/I29)</f>
        <v>0.555556641961789</v>
      </c>
      <c r="N29" s="55">
        <f>M29-L29</f>
        <v>-0.10745705666834804</v>
      </c>
      <c r="O29" s="15" t="s">
        <v>67</v>
      </c>
    </row>
  </sheetData>
  <sheetProtection selectLockedCells="1" selectUnlockedCells="1"/>
  <mergeCells count="1">
    <mergeCell ref="B18:D18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/>
  <headerFooter alignWithMargins="0">
    <oddHeader>&amp;C&amp;14Fund Drawdown Report for Yonkers CoC as of 8/19/2010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Yoav Spiegel</cp:lastModifiedBy>
  <dcterms:modified xsi:type="dcterms:W3CDTF">2010-10-07T13:25:15Z</dcterms:modified>
  <cp:category/>
  <cp:version/>
  <cp:contentType/>
  <cp:contentStatus/>
  <cp:revision>8</cp:revision>
</cp:coreProperties>
</file>