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465" windowWidth="19200" windowHeight="7680" tabRatio="500"/>
  </bookViews>
  <sheets>
    <sheet name="Location and Length of Stay" sheetId="1" r:id="rId1"/>
  </sheets>
  <definedNames>
    <definedName name="_xlnm.Print_Area" localSheetId="0">'Location and Length of Stay'!$A$1:$T$47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5" i="1"/>
  <c r="U30"/>
  <c r="U31"/>
  <c r="U32"/>
  <c r="U33"/>
  <c r="U34"/>
  <c r="U35"/>
  <c r="Q45"/>
  <c r="U7"/>
  <c r="U8"/>
  <c r="U9"/>
  <c r="U10"/>
  <c r="U11"/>
  <c r="U12"/>
  <c r="U13"/>
  <c r="U14"/>
  <c r="U15"/>
  <c r="U16"/>
  <c r="U17"/>
  <c r="U18"/>
  <c r="U19"/>
  <c r="U20"/>
  <c r="U21"/>
  <c r="U36"/>
  <c r="U37"/>
  <c r="U38"/>
  <c r="U39"/>
  <c r="U40"/>
  <c r="U41"/>
  <c r="U42"/>
  <c r="U43"/>
  <c r="U44"/>
  <c r="T20"/>
  <c r="T7"/>
  <c r="T8"/>
  <c r="T9"/>
  <c r="T12"/>
  <c r="U6"/>
  <c r="T6"/>
  <c r="T22"/>
  <c r="Q46"/>
  <c r="N46"/>
  <c r="K46"/>
  <c r="H46"/>
  <c r="E46"/>
  <c r="B46"/>
  <c r="Q23"/>
  <c r="N23"/>
  <c r="K23"/>
  <c r="H23"/>
  <c r="E23"/>
  <c r="B23"/>
  <c r="B62"/>
  <c r="N22"/>
  <c r="U29"/>
  <c r="T29"/>
  <c r="T37"/>
  <c r="T43"/>
  <c r="T44"/>
  <c r="T45"/>
  <c r="B64"/>
  <c r="B63"/>
  <c r="Q22"/>
  <c r="T23"/>
  <c r="T46"/>
  <c r="K45"/>
  <c r="H45"/>
  <c r="E45"/>
  <c r="B45"/>
  <c r="K22"/>
  <c r="H22"/>
  <c r="E22"/>
  <c r="B22"/>
</calcChain>
</file>

<file path=xl/sharedStrings.xml><?xml version="1.0" encoding="utf-8"?>
<sst xmlns="http://schemas.openxmlformats.org/spreadsheetml/2006/main" count="205" uniqueCount="67">
  <si>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</si>
  <si>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</si>
  <si>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</si>
  <si>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</si>
  <si>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</si>
  <si>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</si>
  <si>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</si>
  <si>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</si>
  <si>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</si>
  <si>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</si>
  <si>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</si>
  <si>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</si>
  <si>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</si>
  <si>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</si>
  <si>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</si>
  <si>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</si>
  <si>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</si>
  <si>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</si>
  <si>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</si>
  <si>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</si>
  <si>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</si>
  <si>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</si>
  <si>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</si>
  <si>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</si>
  <si>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</si>
  <si>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</si>
  <si>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</si>
  <si>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</si>
  <si>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</si>
  <si>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</si>
  <si>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</si>
  <si>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</si>
  <si>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</si>
  <si>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</si>
  <si>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</si>
  <si>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</si>
  <si>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</si>
  <si>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</si>
  <si>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</si>
  <si>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</si>
  <si>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</si>
  <si>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</si>
  <si>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</si>
  <si>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</si>
  <si>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</si>
  <si>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Smi67</t>
  </si>
  <si>
    <t>Har49</t>
  </si>
  <si>
    <t>Kin86</t>
  </si>
  <si>
    <t>Deb78</t>
  </si>
  <si>
    <t>Kan56</t>
  </si>
  <si>
    <t>Jan40</t>
  </si>
  <si>
    <t>Wil50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</si>
  <si>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</si>
  <si>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</si>
  <si>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</si>
  <si>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</si>
  <si>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</si>
  <si>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</si>
  <si>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Che52</t>
  </si>
  <si>
    <t>Westchester County Homeless Veterans Status Report By Location &amp; Length of Time Engaged as of 4/29/16 (excluding VA-funded residential programs)</t>
  </si>
  <si>
    <t>Sie64</t>
  </si>
  <si>
    <t>Jon</t>
  </si>
  <si>
    <t>Ell61</t>
  </si>
  <si>
    <t>Wei63</t>
  </si>
  <si>
    <t>New57</t>
  </si>
  <si>
    <t>Hil</t>
  </si>
  <si>
    <t>Jon55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</si>
</sst>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14" fontId="10" fillId="0" borderId="3" xfId="0" applyNumberFormat="1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vertical="center" wrapText="1"/>
    </xf>
    <xf numFmtId="17" fontId="10" fillId="0" borderId="4" xfId="0" quotePrefix="1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X64"/>
  <sheetViews>
    <sheetView tabSelected="1" topLeftCell="A20" zoomScale="65" zoomScaleNormal="65" zoomScalePageLayoutView="65" workbookViewId="0">
      <selection activeCell="U43" sqref="U43"/>
    </sheetView>
  </sheetViews>
  <sheetFormatPr defaultColWidth="11" defaultRowHeight="15.75"/>
  <cols>
    <col min="1" max="1" width="16.625" style="1" customWidth="1"/>
    <col min="4" max="4" width="11.875" bestFit="1" customWidth="1"/>
    <col min="10" max="10" width="11.625" bestFit="1" customWidth="1"/>
    <col min="16" max="16" width="11.625" bestFit="1" customWidth="1"/>
    <col min="19" max="19" width="11.375" bestFit="1" customWidth="1"/>
    <col min="20" max="20" width="12.125" customWidth="1"/>
    <col min="21" max="21" width="11" customWidth="1"/>
  </cols>
  <sheetData>
    <row r="1" spans="1:24" ht="23.25">
      <c r="A1" s="11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ht="16.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4.95" customHeight="1" thickBot="1">
      <c r="A3" s="14"/>
      <c r="B3" s="86" t="s">
        <v>0</v>
      </c>
      <c r="C3" s="87"/>
      <c r="D3" s="88"/>
      <c r="E3" s="86" t="s">
        <v>1</v>
      </c>
      <c r="F3" s="87"/>
      <c r="G3" s="88"/>
      <c r="H3" s="86" t="s">
        <v>2</v>
      </c>
      <c r="I3" s="87"/>
      <c r="J3" s="88"/>
      <c r="K3" s="86" t="s">
        <v>3</v>
      </c>
      <c r="L3" s="87"/>
      <c r="M3" s="88"/>
      <c r="N3" s="86" t="s">
        <v>4</v>
      </c>
      <c r="O3" s="87"/>
      <c r="P3" s="88"/>
      <c r="Q3" s="86" t="s">
        <v>5</v>
      </c>
      <c r="R3" s="87"/>
      <c r="S3" s="88"/>
      <c r="T3" s="15" t="s">
        <v>6</v>
      </c>
    </row>
    <row r="4" spans="1:24" s="16" customFormat="1" ht="38.25" thickBot="1">
      <c r="A4" s="17" t="s">
        <v>7</v>
      </c>
      <c r="B4" s="97">
        <v>195976</v>
      </c>
      <c r="C4" s="98"/>
      <c r="D4" s="99"/>
      <c r="E4" s="97">
        <v>67292</v>
      </c>
      <c r="F4" s="98"/>
      <c r="G4" s="99"/>
      <c r="H4" s="97">
        <v>56853</v>
      </c>
      <c r="I4" s="98"/>
      <c r="J4" s="99"/>
      <c r="K4" s="97">
        <v>77062</v>
      </c>
      <c r="L4" s="98"/>
      <c r="M4" s="99"/>
      <c r="N4" s="97">
        <v>23583</v>
      </c>
      <c r="O4" s="98"/>
      <c r="P4" s="99"/>
      <c r="Q4" s="97">
        <v>397183</v>
      </c>
      <c r="R4" s="98"/>
      <c r="S4" s="99"/>
      <c r="T4" s="18">
        <v>949113</v>
      </c>
    </row>
    <row r="5" spans="1:24" s="16" customFormat="1" ht="38.25" thickBot="1">
      <c r="A5" s="17"/>
      <c r="B5" s="19" t="s">
        <v>14</v>
      </c>
      <c r="C5" s="19" t="s">
        <v>36</v>
      </c>
      <c r="D5" s="19" t="s">
        <v>16</v>
      </c>
      <c r="E5" s="19" t="s">
        <v>14</v>
      </c>
      <c r="F5" s="19" t="s">
        <v>36</v>
      </c>
      <c r="G5" s="19" t="s">
        <v>16</v>
      </c>
      <c r="H5" s="19" t="s">
        <v>14</v>
      </c>
      <c r="I5" s="19" t="s">
        <v>36</v>
      </c>
      <c r="J5" s="19" t="s">
        <v>16</v>
      </c>
      <c r="K5" s="19" t="s">
        <v>14</v>
      </c>
      <c r="L5" s="19" t="s">
        <v>36</v>
      </c>
      <c r="M5" s="19" t="s">
        <v>16</v>
      </c>
      <c r="N5" s="19" t="s">
        <v>14</v>
      </c>
      <c r="O5" s="19" t="s">
        <v>36</v>
      </c>
      <c r="P5" s="19" t="s">
        <v>16</v>
      </c>
      <c r="Q5" s="19" t="s">
        <v>14</v>
      </c>
      <c r="R5" s="19" t="s">
        <v>36</v>
      </c>
      <c r="S5" s="19" t="s">
        <v>16</v>
      </c>
      <c r="T5" s="18"/>
    </row>
    <row r="6" spans="1:24" s="16" customFormat="1" ht="66" customHeight="1" thickBot="1">
      <c r="A6" s="17" t="s">
        <v>8</v>
      </c>
      <c r="B6" s="20"/>
      <c r="C6" s="20"/>
      <c r="D6" s="21"/>
      <c r="E6" s="20"/>
      <c r="F6" s="20"/>
      <c r="G6" s="20"/>
      <c r="H6" s="20"/>
      <c r="I6" s="20"/>
      <c r="J6" s="20"/>
      <c r="K6" s="20" t="s">
        <v>57</v>
      </c>
      <c r="L6" s="20" t="s">
        <v>37</v>
      </c>
      <c r="M6" s="21">
        <v>42461</v>
      </c>
      <c r="N6" s="20" t="s">
        <v>49</v>
      </c>
      <c r="O6" s="20" t="s">
        <v>38</v>
      </c>
      <c r="P6" s="21">
        <v>42396</v>
      </c>
      <c r="Q6" s="40"/>
      <c r="R6" s="52"/>
      <c r="S6" s="57"/>
      <c r="T6" s="37">
        <f>U6</f>
        <v>2</v>
      </c>
      <c r="U6" s="38">
        <f t="shared" ref="U6:U21" si="0">COUNTIF(B6:S6,"&gt;8/8/2013")</f>
        <v>2</v>
      </c>
    </row>
    <row r="7" spans="1:24" s="16" customFormat="1" ht="66" customHeight="1" thickBot="1">
      <c r="A7" s="17" t="s">
        <v>9</v>
      </c>
      <c r="B7" s="20" t="s">
        <v>60</v>
      </c>
      <c r="C7" s="20" t="s">
        <v>37</v>
      </c>
      <c r="D7" s="21">
        <v>42489</v>
      </c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7">
        <f t="shared" ref="T7:T8" si="1">U7</f>
        <v>1</v>
      </c>
      <c r="U7" s="54">
        <f t="shared" si="0"/>
        <v>1</v>
      </c>
    </row>
    <row r="8" spans="1:24" s="16" customFormat="1" ht="66" customHeight="1" thickBot="1">
      <c r="A8" s="17" t="s">
        <v>10</v>
      </c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7">
        <f t="shared" si="1"/>
        <v>0</v>
      </c>
      <c r="U8" s="54">
        <f t="shared" si="0"/>
        <v>0</v>
      </c>
      <c r="W8" s="23"/>
      <c r="X8" s="23"/>
    </row>
    <row r="9" spans="1:24" s="16" customFormat="1" ht="24.95" customHeight="1" thickBot="1">
      <c r="A9" s="89" t="s">
        <v>11</v>
      </c>
      <c r="B9" s="128"/>
      <c r="C9" s="128"/>
      <c r="D9" s="129"/>
      <c r="E9" s="89"/>
      <c r="F9" s="89"/>
      <c r="G9" s="92"/>
      <c r="H9" s="40" t="s">
        <v>45</v>
      </c>
      <c r="I9" s="40" t="s">
        <v>37</v>
      </c>
      <c r="J9" s="41">
        <v>42391</v>
      </c>
      <c r="K9" s="107"/>
      <c r="L9" s="89"/>
      <c r="M9" s="92"/>
      <c r="N9" s="89"/>
      <c r="O9" s="89"/>
      <c r="P9" s="92"/>
      <c r="Q9" s="89" t="s">
        <v>43</v>
      </c>
      <c r="R9" s="89" t="s">
        <v>38</v>
      </c>
      <c r="S9" s="92">
        <v>42396</v>
      </c>
      <c r="T9" s="84">
        <f>SUM(U9:U11)</f>
        <v>2</v>
      </c>
      <c r="U9" s="54">
        <f t="shared" si="0"/>
        <v>2</v>
      </c>
    </row>
    <row r="10" spans="1:24" s="16" customFormat="1" ht="24.95" customHeight="1" thickBot="1">
      <c r="A10" s="90"/>
      <c r="B10" s="130"/>
      <c r="C10" s="128"/>
      <c r="D10" s="129"/>
      <c r="E10" s="90"/>
      <c r="F10" s="90"/>
      <c r="G10" s="93"/>
      <c r="H10" s="40"/>
      <c r="I10" s="40"/>
      <c r="J10" s="41"/>
      <c r="K10" s="108"/>
      <c r="L10" s="90"/>
      <c r="M10" s="93"/>
      <c r="N10" s="90"/>
      <c r="O10" s="90"/>
      <c r="P10" s="93"/>
      <c r="Q10" s="90"/>
      <c r="R10" s="90"/>
      <c r="S10" s="93"/>
      <c r="T10" s="117"/>
      <c r="U10" s="54">
        <f t="shared" si="0"/>
        <v>0</v>
      </c>
    </row>
    <row r="11" spans="1:24" s="16" customFormat="1" ht="24.95" customHeight="1" thickBot="1">
      <c r="A11" s="90"/>
      <c r="B11" s="128"/>
      <c r="C11" s="128"/>
      <c r="D11" s="129"/>
      <c r="E11" s="90"/>
      <c r="F11" s="90"/>
      <c r="G11" s="93"/>
      <c r="H11" s="40"/>
      <c r="I11" s="40"/>
      <c r="J11" s="41"/>
      <c r="K11" s="109"/>
      <c r="L11" s="91"/>
      <c r="M11" s="94"/>
      <c r="N11" s="91"/>
      <c r="O11" s="91"/>
      <c r="P11" s="94"/>
      <c r="Q11" s="91"/>
      <c r="R11" s="91"/>
      <c r="S11" s="94"/>
      <c r="T11" s="85"/>
      <c r="U11" s="54">
        <f t="shared" si="0"/>
        <v>0</v>
      </c>
    </row>
    <row r="12" spans="1:24" s="16" customFormat="1" ht="24" customHeight="1" thickBot="1">
      <c r="A12" s="89" t="s">
        <v>12</v>
      </c>
      <c r="B12" s="131"/>
      <c r="C12" s="131"/>
      <c r="D12" s="132"/>
      <c r="E12" s="89"/>
      <c r="F12" s="89"/>
      <c r="G12" s="89"/>
      <c r="H12" s="40" t="s">
        <v>48</v>
      </c>
      <c r="I12" s="40" t="s">
        <v>37</v>
      </c>
      <c r="J12" s="41">
        <v>42419</v>
      </c>
      <c r="K12" s="89"/>
      <c r="L12" s="89"/>
      <c r="M12" s="92"/>
      <c r="N12" s="45" t="s">
        <v>51</v>
      </c>
      <c r="O12" s="55" t="s">
        <v>37</v>
      </c>
      <c r="P12" s="56">
        <v>42440</v>
      </c>
      <c r="Q12" s="71" t="s">
        <v>35</v>
      </c>
      <c r="R12" s="40" t="s">
        <v>38</v>
      </c>
      <c r="S12" s="41">
        <v>42314</v>
      </c>
      <c r="T12" s="84">
        <f>SUM(U12:U19)</f>
        <v>16</v>
      </c>
      <c r="U12" s="54">
        <f t="shared" si="0"/>
        <v>3</v>
      </c>
    </row>
    <row r="13" spans="1:24" s="16" customFormat="1" ht="24" customHeight="1" thickBot="1">
      <c r="A13" s="90"/>
      <c r="B13" s="75"/>
      <c r="C13" s="75"/>
      <c r="D13" s="76"/>
      <c r="E13" s="90"/>
      <c r="F13" s="90"/>
      <c r="G13" s="90"/>
      <c r="H13" s="72" t="s">
        <v>47</v>
      </c>
      <c r="I13" s="72" t="s">
        <v>38</v>
      </c>
      <c r="J13" s="73">
        <v>42412</v>
      </c>
      <c r="K13" s="90"/>
      <c r="L13" s="90"/>
      <c r="M13" s="93"/>
      <c r="N13" s="45" t="s">
        <v>46</v>
      </c>
      <c r="O13" s="49" t="s">
        <v>37</v>
      </c>
      <c r="P13" s="50">
        <v>42412</v>
      </c>
      <c r="Q13" s="71" t="s">
        <v>34</v>
      </c>
      <c r="R13" s="40" t="s">
        <v>38</v>
      </c>
      <c r="S13" s="41">
        <v>42314</v>
      </c>
      <c r="T13" s="117"/>
      <c r="U13" s="54">
        <f t="shared" si="0"/>
        <v>3</v>
      </c>
    </row>
    <row r="14" spans="1:24" s="16" customFormat="1" ht="24" customHeight="1" thickBot="1">
      <c r="A14" s="90"/>
      <c r="B14" s="75"/>
      <c r="C14" s="75"/>
      <c r="D14" s="76"/>
      <c r="E14" s="90"/>
      <c r="F14" s="90"/>
      <c r="G14" s="90"/>
      <c r="H14" s="40" t="s">
        <v>30</v>
      </c>
      <c r="I14" s="40" t="s">
        <v>38</v>
      </c>
      <c r="J14" s="41">
        <v>42256</v>
      </c>
      <c r="K14" s="90"/>
      <c r="L14" s="90"/>
      <c r="M14" s="93"/>
      <c r="N14" s="45" t="s">
        <v>25</v>
      </c>
      <c r="O14" s="74" t="s">
        <v>37</v>
      </c>
      <c r="P14" s="77">
        <v>42447</v>
      </c>
      <c r="Q14" s="40" t="s">
        <v>53</v>
      </c>
      <c r="R14" s="40" t="s">
        <v>37</v>
      </c>
      <c r="S14" s="41">
        <v>42398</v>
      </c>
      <c r="T14" s="117"/>
      <c r="U14" s="54">
        <f t="shared" si="0"/>
        <v>3</v>
      </c>
    </row>
    <row r="15" spans="1:24" s="16" customFormat="1" ht="24" customHeight="1" thickBot="1">
      <c r="A15" s="90"/>
      <c r="B15" s="75"/>
      <c r="C15" s="75"/>
      <c r="D15" s="76"/>
      <c r="E15" s="90"/>
      <c r="F15" s="90"/>
      <c r="G15" s="90"/>
      <c r="H15" s="40"/>
      <c r="I15" s="40"/>
      <c r="J15" s="41"/>
      <c r="K15" s="90"/>
      <c r="L15" s="90"/>
      <c r="M15" s="93"/>
      <c r="N15" s="74" t="s">
        <v>56</v>
      </c>
      <c r="O15" s="74" t="s">
        <v>37</v>
      </c>
      <c r="P15" s="127">
        <v>42461</v>
      </c>
      <c r="Q15" s="40" t="s">
        <v>52</v>
      </c>
      <c r="R15" s="40" t="s">
        <v>38</v>
      </c>
      <c r="S15" s="41">
        <v>42447</v>
      </c>
      <c r="T15" s="117"/>
      <c r="U15" s="54">
        <f t="shared" si="0"/>
        <v>2</v>
      </c>
    </row>
    <row r="16" spans="1:24" s="16" customFormat="1" ht="24" customHeight="1" thickBot="1">
      <c r="A16" s="90"/>
      <c r="B16" s="75"/>
      <c r="C16" s="75"/>
      <c r="D16" s="76"/>
      <c r="E16" s="90"/>
      <c r="F16" s="90"/>
      <c r="G16" s="90"/>
      <c r="H16" s="40"/>
      <c r="I16" s="40"/>
      <c r="J16" s="41"/>
      <c r="K16" s="90"/>
      <c r="L16" s="90"/>
      <c r="M16" s="93"/>
      <c r="N16" s="45" t="s">
        <v>58</v>
      </c>
      <c r="O16" s="74" t="s">
        <v>37</v>
      </c>
      <c r="P16" s="50">
        <v>42482</v>
      </c>
      <c r="Q16" s="40" t="s">
        <v>65</v>
      </c>
      <c r="R16" s="40" t="s">
        <v>37</v>
      </c>
      <c r="S16" s="41">
        <v>42489</v>
      </c>
      <c r="T16" s="117"/>
      <c r="U16" s="54">
        <f t="shared" si="0"/>
        <v>2</v>
      </c>
    </row>
    <row r="17" spans="1:21" s="16" customFormat="1" ht="24" customHeight="1" thickBot="1">
      <c r="A17" s="90"/>
      <c r="B17" s="75"/>
      <c r="C17" s="75"/>
      <c r="D17" s="76"/>
      <c r="E17" s="90"/>
      <c r="F17" s="90"/>
      <c r="G17" s="90"/>
      <c r="H17" s="40"/>
      <c r="I17" s="40"/>
      <c r="J17" s="41"/>
      <c r="K17" s="90"/>
      <c r="L17" s="90"/>
      <c r="M17" s="93"/>
      <c r="N17" s="40" t="s">
        <v>62</v>
      </c>
      <c r="O17" s="82" t="s">
        <v>37</v>
      </c>
      <c r="P17" s="50">
        <v>42489</v>
      </c>
      <c r="Q17" s="58"/>
      <c r="R17" s="58"/>
      <c r="S17" s="58"/>
      <c r="T17" s="117"/>
      <c r="U17" s="54">
        <f t="shared" si="0"/>
        <v>1</v>
      </c>
    </row>
    <row r="18" spans="1:21" s="16" customFormat="1" ht="24" customHeight="1" thickBot="1">
      <c r="A18" s="90"/>
      <c r="B18" s="75"/>
      <c r="C18" s="75"/>
      <c r="D18" s="76"/>
      <c r="E18" s="90"/>
      <c r="F18" s="90"/>
      <c r="G18" s="90"/>
      <c r="H18" s="40"/>
      <c r="I18" s="40"/>
      <c r="J18" s="41"/>
      <c r="K18" s="90"/>
      <c r="L18" s="90"/>
      <c r="M18" s="93"/>
      <c r="N18" s="40" t="s">
        <v>63</v>
      </c>
      <c r="O18" s="82" t="s">
        <v>37</v>
      </c>
      <c r="P18" s="50">
        <v>42489</v>
      </c>
      <c r="Q18" s="58"/>
      <c r="R18" s="58"/>
      <c r="S18" s="58"/>
      <c r="T18" s="117"/>
      <c r="U18" s="54">
        <f t="shared" si="0"/>
        <v>1</v>
      </c>
    </row>
    <row r="19" spans="1:21" s="16" customFormat="1" ht="24" customHeight="1" thickBot="1">
      <c r="A19" s="91"/>
      <c r="B19" s="75"/>
      <c r="C19" s="75"/>
      <c r="D19" s="76"/>
      <c r="E19" s="91"/>
      <c r="F19" s="91"/>
      <c r="G19" s="91"/>
      <c r="H19" s="40"/>
      <c r="I19" s="40"/>
      <c r="J19" s="41"/>
      <c r="K19" s="91"/>
      <c r="L19" s="91"/>
      <c r="M19" s="94"/>
      <c r="N19" s="40" t="s">
        <v>64</v>
      </c>
      <c r="O19" s="82" t="s">
        <v>37</v>
      </c>
      <c r="P19" s="53">
        <v>42489</v>
      </c>
      <c r="Q19" s="24"/>
      <c r="R19" s="24"/>
      <c r="S19" s="25"/>
      <c r="T19" s="85"/>
      <c r="U19" s="54">
        <f t="shared" si="0"/>
        <v>1</v>
      </c>
    </row>
    <row r="20" spans="1:21" s="16" customFormat="1" ht="24" customHeight="1" thickBot="1">
      <c r="A20" s="89" t="s">
        <v>54</v>
      </c>
      <c r="B20" s="68" t="s">
        <v>50</v>
      </c>
      <c r="C20" s="40" t="s">
        <v>37</v>
      </c>
      <c r="D20" s="25">
        <v>42433</v>
      </c>
      <c r="E20" s="40" t="s">
        <v>66</v>
      </c>
      <c r="F20" s="40" t="s">
        <v>37</v>
      </c>
      <c r="G20" s="41">
        <v>42489</v>
      </c>
      <c r="H20" s="24"/>
      <c r="I20" s="24"/>
      <c r="J20" s="25"/>
      <c r="K20" s="20"/>
      <c r="L20" s="20"/>
      <c r="M20" s="21"/>
      <c r="N20" s="40"/>
      <c r="O20" s="40"/>
      <c r="P20" s="41"/>
      <c r="Q20" s="40"/>
      <c r="R20" s="40"/>
      <c r="S20" s="41"/>
      <c r="T20" s="84">
        <f>U20+U21</f>
        <v>2</v>
      </c>
      <c r="U20" s="54">
        <f t="shared" si="0"/>
        <v>2</v>
      </c>
    </row>
    <row r="21" spans="1:21" s="16" customFormat="1" ht="24" customHeight="1" thickBot="1">
      <c r="A21" s="91"/>
      <c r="B21" s="40"/>
      <c r="C21" s="40"/>
      <c r="D21" s="41"/>
      <c r="E21" s="40"/>
      <c r="F21" s="40"/>
      <c r="G21" s="40"/>
      <c r="H21" s="40"/>
      <c r="I21" s="40"/>
      <c r="J21" s="41"/>
      <c r="K21" s="20"/>
      <c r="L21" s="20"/>
      <c r="M21" s="21"/>
      <c r="N21" s="40"/>
      <c r="O21" s="40"/>
      <c r="P21" s="41"/>
      <c r="Q21" s="40"/>
      <c r="R21" s="40"/>
      <c r="S21" s="41"/>
      <c r="T21" s="85"/>
      <c r="U21" s="54">
        <f t="shared" si="0"/>
        <v>0</v>
      </c>
    </row>
    <row r="22" spans="1:21" s="16" customFormat="1" ht="24" customHeight="1" thickBot="1">
      <c r="A22" s="26" t="s">
        <v>13</v>
      </c>
      <c r="B22" s="86">
        <f>B23</f>
        <v>2</v>
      </c>
      <c r="C22" s="87"/>
      <c r="D22" s="88"/>
      <c r="E22" s="86">
        <f>E23</f>
        <v>1</v>
      </c>
      <c r="F22" s="87"/>
      <c r="G22" s="88"/>
      <c r="H22" s="86">
        <f>H23</f>
        <v>4</v>
      </c>
      <c r="I22" s="87"/>
      <c r="J22" s="88"/>
      <c r="K22" s="86">
        <f>K23</f>
        <v>1</v>
      </c>
      <c r="L22" s="87"/>
      <c r="M22" s="88"/>
      <c r="N22" s="86">
        <f>N23</f>
        <v>9</v>
      </c>
      <c r="O22" s="87"/>
      <c r="P22" s="88"/>
      <c r="Q22" s="124">
        <f>COUNTIF(Q6:Q19,"*")</f>
        <v>6</v>
      </c>
      <c r="R22" s="125"/>
      <c r="S22" s="126"/>
      <c r="T22" s="14">
        <f>SUM(T6:T21)</f>
        <v>23</v>
      </c>
    </row>
    <row r="23" spans="1:21" s="16" customFormat="1" ht="18.75" hidden="1">
      <c r="A23" s="39"/>
      <c r="B23" s="38">
        <f>COUNTIF(B6:B21,"*")</f>
        <v>2</v>
      </c>
      <c r="C23" s="39"/>
      <c r="D23" s="27"/>
      <c r="E23" s="54">
        <f>COUNTIF(E6:E21,"*")</f>
        <v>1</v>
      </c>
      <c r="F23" s="27"/>
      <c r="G23" s="27"/>
      <c r="H23" s="54">
        <f>COUNTIF(H6:H21,"*")</f>
        <v>4</v>
      </c>
      <c r="I23" s="27"/>
      <c r="J23" s="27"/>
      <c r="K23" s="54">
        <f>COUNTIF(K6:K21,"*")</f>
        <v>1</v>
      </c>
      <c r="L23" s="27"/>
      <c r="M23" s="27"/>
      <c r="N23" s="54">
        <f>COUNTIF(N6:N21,"*")</f>
        <v>9</v>
      </c>
      <c r="O23" s="27"/>
      <c r="P23" s="27"/>
      <c r="Q23" s="54">
        <f>COUNTIF(Q6:Q21,"*")</f>
        <v>6</v>
      </c>
      <c r="R23" s="67"/>
      <c r="S23" s="67"/>
      <c r="T23" s="27">
        <f>SUM(B23:S23)</f>
        <v>23</v>
      </c>
    </row>
    <row r="24" spans="1:21" s="16" customFormat="1" ht="1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T24" s="67"/>
    </row>
    <row r="25" spans="1:21" s="16" customFormat="1" ht="19.5" thickBot="1">
      <c r="A25" s="28"/>
    </row>
    <row r="26" spans="1:21" s="16" customFormat="1" ht="19.5" thickBot="1">
      <c r="A26" s="14"/>
      <c r="B26" s="86" t="s">
        <v>0</v>
      </c>
      <c r="C26" s="87"/>
      <c r="D26" s="88"/>
      <c r="E26" s="86" t="s">
        <v>1</v>
      </c>
      <c r="F26" s="87"/>
      <c r="G26" s="88"/>
      <c r="H26" s="86" t="s">
        <v>2</v>
      </c>
      <c r="I26" s="87"/>
      <c r="J26" s="88"/>
      <c r="K26" s="86" t="s">
        <v>3</v>
      </c>
      <c r="L26" s="87"/>
      <c r="M26" s="88"/>
      <c r="N26" s="86" t="s">
        <v>4</v>
      </c>
      <c r="O26" s="87"/>
      <c r="P26" s="88"/>
      <c r="Q26" s="86" t="s">
        <v>5</v>
      </c>
      <c r="R26" s="87"/>
      <c r="S26" s="88"/>
      <c r="T26" s="15" t="s">
        <v>6</v>
      </c>
    </row>
    <row r="27" spans="1:21" s="16" customFormat="1" ht="57" thickBot="1">
      <c r="A27" s="17" t="s">
        <v>7</v>
      </c>
      <c r="B27" s="97">
        <v>195976</v>
      </c>
      <c r="C27" s="98"/>
      <c r="D27" s="99"/>
      <c r="E27" s="97">
        <v>67292</v>
      </c>
      <c r="F27" s="98"/>
      <c r="G27" s="99"/>
      <c r="H27" s="97">
        <v>56853</v>
      </c>
      <c r="I27" s="98"/>
      <c r="J27" s="99"/>
      <c r="K27" s="97">
        <v>77062</v>
      </c>
      <c r="L27" s="98"/>
      <c r="M27" s="99"/>
      <c r="N27" s="97">
        <v>23583</v>
      </c>
      <c r="O27" s="98"/>
      <c r="P27" s="99"/>
      <c r="Q27" s="97">
        <v>397183</v>
      </c>
      <c r="R27" s="98"/>
      <c r="S27" s="99"/>
      <c r="T27" s="18">
        <v>949113</v>
      </c>
    </row>
    <row r="28" spans="1:21" s="16" customFormat="1" ht="38.25" thickBot="1">
      <c r="A28" s="17"/>
      <c r="B28" s="19" t="s">
        <v>14</v>
      </c>
      <c r="C28" s="19" t="s">
        <v>36</v>
      </c>
      <c r="D28" s="19" t="s">
        <v>16</v>
      </c>
      <c r="E28" s="19" t="s">
        <v>14</v>
      </c>
      <c r="F28" s="19" t="s">
        <v>36</v>
      </c>
      <c r="G28" s="19" t="s">
        <v>16</v>
      </c>
      <c r="H28" s="19" t="s">
        <v>14</v>
      </c>
      <c r="I28" s="19" t="s">
        <v>36</v>
      </c>
      <c r="J28" s="19" t="s">
        <v>16</v>
      </c>
      <c r="K28" s="136" t="s">
        <v>14</v>
      </c>
      <c r="L28" s="136" t="s">
        <v>36</v>
      </c>
      <c r="M28" s="136" t="s">
        <v>16</v>
      </c>
      <c r="N28" s="19" t="s">
        <v>14</v>
      </c>
      <c r="O28" s="19" t="s">
        <v>36</v>
      </c>
      <c r="P28" s="19" t="s">
        <v>16</v>
      </c>
      <c r="Q28" s="19" t="s">
        <v>14</v>
      </c>
      <c r="R28" s="19" t="s">
        <v>36</v>
      </c>
      <c r="S28" s="19" t="s">
        <v>16</v>
      </c>
      <c r="T28" s="18"/>
      <c r="U28" s="38"/>
    </row>
    <row r="29" spans="1:21" s="16" customFormat="1" ht="24" customHeight="1" thickBot="1">
      <c r="A29" s="114" t="s">
        <v>17</v>
      </c>
      <c r="B29" s="74" t="s">
        <v>60</v>
      </c>
      <c r="C29" s="74" t="s">
        <v>37</v>
      </c>
      <c r="D29" s="127">
        <v>42489</v>
      </c>
      <c r="E29" s="89" t="s">
        <v>61</v>
      </c>
      <c r="F29" s="89" t="s">
        <v>37</v>
      </c>
      <c r="G29" s="92">
        <v>42489</v>
      </c>
      <c r="H29" s="40" t="s">
        <v>48</v>
      </c>
      <c r="I29" s="40" t="s">
        <v>37</v>
      </c>
      <c r="J29" s="133">
        <v>42419</v>
      </c>
      <c r="K29" s="137" t="s">
        <v>57</v>
      </c>
      <c r="L29" s="40" t="s">
        <v>37</v>
      </c>
      <c r="M29" s="41">
        <v>42461</v>
      </c>
      <c r="N29" s="40" t="s">
        <v>62</v>
      </c>
      <c r="O29" s="82" t="s">
        <v>37</v>
      </c>
      <c r="P29" s="83">
        <v>42489</v>
      </c>
      <c r="Q29" s="40" t="s">
        <v>52</v>
      </c>
      <c r="R29" s="40" t="s">
        <v>38</v>
      </c>
      <c r="S29" s="41">
        <v>42447</v>
      </c>
      <c r="T29" s="95">
        <f>SUM(U29:U36)</f>
        <v>16</v>
      </c>
      <c r="U29" s="38">
        <f>COUNTIF(B29:S29,"&gt;8/8/2013")</f>
        <v>6</v>
      </c>
    </row>
    <row r="30" spans="1:21" s="16" customFormat="1" ht="24" customHeight="1" thickBot="1">
      <c r="A30" s="115"/>
      <c r="B30" s="81" t="s">
        <v>50</v>
      </c>
      <c r="C30" s="40" t="s">
        <v>37</v>
      </c>
      <c r="D30" s="41">
        <v>42433</v>
      </c>
      <c r="E30" s="90"/>
      <c r="F30" s="90"/>
      <c r="G30" s="93"/>
      <c r="H30" s="40" t="s">
        <v>47</v>
      </c>
      <c r="I30" s="40" t="s">
        <v>38</v>
      </c>
      <c r="J30" s="133">
        <v>42412</v>
      </c>
      <c r="K30" s="47"/>
      <c r="L30" s="47"/>
      <c r="M30" s="48"/>
      <c r="N30" s="40" t="s">
        <v>63</v>
      </c>
      <c r="O30" s="82" t="s">
        <v>37</v>
      </c>
      <c r="P30" s="83">
        <v>42488</v>
      </c>
      <c r="Q30" s="40" t="s">
        <v>65</v>
      </c>
      <c r="R30" s="40" t="s">
        <v>37</v>
      </c>
      <c r="S30" s="41">
        <v>42489</v>
      </c>
      <c r="T30" s="96"/>
      <c r="U30" s="54">
        <f t="shared" ref="U30:U35" si="2">COUNTIF(B30:S30,"&gt;8/8/2013")</f>
        <v>4</v>
      </c>
    </row>
    <row r="31" spans="1:21" s="16" customFormat="1" ht="24" customHeight="1" thickBot="1">
      <c r="A31" s="115"/>
      <c r="B31" s="68"/>
      <c r="C31" s="40"/>
      <c r="D31" s="41"/>
      <c r="E31" s="90"/>
      <c r="F31" s="90"/>
      <c r="G31" s="93"/>
      <c r="H31" s="40"/>
      <c r="I31" s="40"/>
      <c r="J31" s="133"/>
      <c r="K31" s="47"/>
      <c r="L31" s="47"/>
      <c r="M31" s="48"/>
      <c r="N31" s="40" t="s">
        <v>64</v>
      </c>
      <c r="O31" s="82" t="s">
        <v>37</v>
      </c>
      <c r="P31" s="83">
        <v>42489</v>
      </c>
      <c r="Q31" s="40"/>
      <c r="R31" s="40"/>
      <c r="S31" s="41"/>
      <c r="T31" s="96"/>
      <c r="U31" s="54">
        <f t="shared" si="2"/>
        <v>1</v>
      </c>
    </row>
    <row r="32" spans="1:21" s="16" customFormat="1" ht="24" customHeight="1" thickBot="1">
      <c r="A32" s="115"/>
      <c r="B32" s="40"/>
      <c r="C32" s="40"/>
      <c r="D32" s="41"/>
      <c r="E32" s="90"/>
      <c r="F32" s="90"/>
      <c r="G32" s="93"/>
      <c r="H32" s="40"/>
      <c r="I32" s="40"/>
      <c r="J32" s="134"/>
      <c r="K32" s="47"/>
      <c r="L32" s="47"/>
      <c r="M32" s="48"/>
      <c r="N32" s="45" t="s">
        <v>58</v>
      </c>
      <c r="O32" s="74" t="s">
        <v>37</v>
      </c>
      <c r="P32" s="83">
        <v>42482</v>
      </c>
      <c r="Q32" s="40"/>
      <c r="R32" s="40"/>
      <c r="S32" s="41"/>
      <c r="T32" s="96"/>
      <c r="U32" s="54">
        <f t="shared" si="2"/>
        <v>1</v>
      </c>
    </row>
    <row r="33" spans="1:21" s="16" customFormat="1" ht="24" customHeight="1" thickBot="1">
      <c r="A33" s="115"/>
      <c r="B33" s="47"/>
      <c r="C33" s="47"/>
      <c r="D33" s="48"/>
      <c r="E33" s="90"/>
      <c r="F33" s="90"/>
      <c r="G33" s="93"/>
      <c r="H33" s="47"/>
      <c r="I33" s="47"/>
      <c r="J33" s="134"/>
      <c r="K33" s="47"/>
      <c r="L33" s="47"/>
      <c r="M33" s="48"/>
      <c r="N33" s="135" t="s">
        <v>51</v>
      </c>
      <c r="O33" s="82" t="s">
        <v>40</v>
      </c>
      <c r="P33" s="83">
        <v>42440</v>
      </c>
      <c r="Q33" s="40"/>
      <c r="R33" s="40"/>
      <c r="S33" s="41"/>
      <c r="T33" s="96"/>
      <c r="U33" s="54">
        <f t="shared" si="2"/>
        <v>1</v>
      </c>
    </row>
    <row r="34" spans="1:21" s="16" customFormat="1" ht="24" customHeight="1" thickBot="1">
      <c r="A34" s="115"/>
      <c r="B34" s="47"/>
      <c r="C34" s="47"/>
      <c r="D34" s="48"/>
      <c r="E34" s="90"/>
      <c r="F34" s="90"/>
      <c r="G34" s="93"/>
      <c r="H34" s="47"/>
      <c r="I34" s="47"/>
      <c r="J34" s="134"/>
      <c r="K34" s="47"/>
      <c r="L34" s="47"/>
      <c r="M34" s="48"/>
      <c r="N34" s="135" t="s">
        <v>46</v>
      </c>
      <c r="O34" s="82" t="s">
        <v>37</v>
      </c>
      <c r="P34" s="83">
        <v>42412</v>
      </c>
      <c r="Q34" s="40"/>
      <c r="R34" s="40"/>
      <c r="S34" s="41"/>
      <c r="T34" s="96"/>
      <c r="U34" s="54">
        <f t="shared" si="2"/>
        <v>1</v>
      </c>
    </row>
    <row r="35" spans="1:21" s="16" customFormat="1" ht="24" customHeight="1" thickBot="1">
      <c r="A35" s="115"/>
      <c r="B35" s="47"/>
      <c r="C35" s="47"/>
      <c r="D35" s="48"/>
      <c r="E35" s="90"/>
      <c r="F35" s="90"/>
      <c r="G35" s="93"/>
      <c r="H35" s="47"/>
      <c r="I35" s="47"/>
      <c r="J35" s="134"/>
      <c r="K35" s="47"/>
      <c r="L35" s="47"/>
      <c r="M35" s="48"/>
      <c r="N35" s="135" t="s">
        <v>25</v>
      </c>
      <c r="O35" s="74" t="s">
        <v>37</v>
      </c>
      <c r="P35" s="83">
        <v>42447</v>
      </c>
      <c r="Q35" s="40"/>
      <c r="R35" s="40"/>
      <c r="S35" s="41"/>
      <c r="T35" s="96"/>
      <c r="U35" s="54">
        <f t="shared" si="2"/>
        <v>1</v>
      </c>
    </row>
    <row r="36" spans="1:21" s="16" customFormat="1" ht="24" customHeight="1" thickBot="1">
      <c r="A36" s="115"/>
      <c r="B36" s="47"/>
      <c r="C36" s="47"/>
      <c r="D36" s="48"/>
      <c r="E36" s="90"/>
      <c r="F36" s="90"/>
      <c r="G36" s="93"/>
      <c r="H36" s="47"/>
      <c r="I36" s="47"/>
      <c r="J36" s="134"/>
      <c r="K36" s="47"/>
      <c r="L36" s="47"/>
      <c r="M36" s="48"/>
      <c r="N36" s="135" t="s">
        <v>56</v>
      </c>
      <c r="O36" s="74" t="s">
        <v>37</v>
      </c>
      <c r="P36" s="83">
        <v>42461</v>
      </c>
      <c r="Q36" s="58"/>
      <c r="R36" s="58"/>
      <c r="S36" s="58"/>
      <c r="T36" s="96"/>
      <c r="U36" s="54">
        <f t="shared" ref="U30:U44" si="3">COUNTIF(B36:S36,"&gt;8/8/2013")</f>
        <v>1</v>
      </c>
    </row>
    <row r="37" spans="1:21" s="16" customFormat="1" ht="23.1" customHeight="1" thickBot="1">
      <c r="A37" s="114" t="s">
        <v>18</v>
      </c>
      <c r="E37" s="89"/>
      <c r="F37" s="89"/>
      <c r="G37" s="92"/>
      <c r="H37" s="40" t="s">
        <v>45</v>
      </c>
      <c r="I37" s="40" t="s">
        <v>37</v>
      </c>
      <c r="J37" s="41">
        <v>42391</v>
      </c>
      <c r="K37" s="90"/>
      <c r="L37" s="90"/>
      <c r="M37" s="93"/>
      <c r="N37" s="40" t="s">
        <v>49</v>
      </c>
      <c r="O37" s="40" t="s">
        <v>38</v>
      </c>
      <c r="P37" s="41">
        <v>42396</v>
      </c>
      <c r="Q37" s="40" t="s">
        <v>53</v>
      </c>
      <c r="R37" s="40" t="s">
        <v>37</v>
      </c>
      <c r="S37" s="41">
        <v>42398</v>
      </c>
      <c r="T37" s="95">
        <f>SUM(U37:U42)</f>
        <v>6</v>
      </c>
      <c r="U37" s="54">
        <f>COUNTIF(B37:S37,"&gt;8/8/2013")</f>
        <v>3</v>
      </c>
    </row>
    <row r="38" spans="1:21" s="16" customFormat="1" ht="23.1" customHeight="1" thickBot="1">
      <c r="A38" s="115"/>
      <c r="B38" s="40"/>
      <c r="C38" s="40"/>
      <c r="D38" s="41"/>
      <c r="E38" s="90"/>
      <c r="F38" s="90"/>
      <c r="G38" s="93"/>
      <c r="H38" s="58"/>
      <c r="I38" s="58"/>
      <c r="J38" s="58"/>
      <c r="K38" s="90"/>
      <c r="L38" s="90"/>
      <c r="M38" s="93"/>
      <c r="N38" s="47"/>
      <c r="O38" s="47"/>
      <c r="P38" s="48"/>
      <c r="Q38" s="40" t="s">
        <v>43</v>
      </c>
      <c r="R38" s="40" t="s">
        <v>38</v>
      </c>
      <c r="S38" s="41">
        <v>42396</v>
      </c>
      <c r="T38" s="96"/>
      <c r="U38" s="54">
        <f>COUNTIF(B38:S38,"&gt;8/8/2013")</f>
        <v>1</v>
      </c>
    </row>
    <row r="39" spans="1:21" s="16" customFormat="1" ht="23.1" customHeight="1" thickBot="1">
      <c r="A39" s="115"/>
      <c r="B39" s="47"/>
      <c r="C39" s="47"/>
      <c r="D39" s="48"/>
      <c r="E39" s="90"/>
      <c r="F39" s="90"/>
      <c r="G39" s="93"/>
      <c r="H39" s="47"/>
      <c r="I39" s="47"/>
      <c r="J39" s="48"/>
      <c r="K39" s="90"/>
      <c r="L39" s="90"/>
      <c r="M39" s="93"/>
      <c r="N39" s="47"/>
      <c r="O39" s="47"/>
      <c r="P39" s="48"/>
      <c r="Q39" s="40" t="s">
        <v>34</v>
      </c>
      <c r="R39" s="40" t="s">
        <v>38</v>
      </c>
      <c r="S39" s="41">
        <v>42314</v>
      </c>
      <c r="T39" s="96"/>
      <c r="U39" s="54">
        <f>COUNTIF(B39:S39,"&gt;8/8/2013")</f>
        <v>1</v>
      </c>
    </row>
    <row r="40" spans="1:21" s="16" customFormat="1" ht="23.1" customHeight="1" thickBot="1">
      <c r="A40" s="115"/>
      <c r="B40" s="47"/>
      <c r="C40" s="47"/>
      <c r="D40" s="48"/>
      <c r="E40" s="90"/>
      <c r="F40" s="90"/>
      <c r="G40" s="93"/>
      <c r="H40" s="47"/>
      <c r="I40" s="47"/>
      <c r="J40" s="48"/>
      <c r="K40" s="90"/>
      <c r="L40" s="90"/>
      <c r="M40" s="93"/>
      <c r="N40" s="47"/>
      <c r="O40" s="47"/>
      <c r="P40" s="48"/>
      <c r="Q40" s="40" t="s">
        <v>35</v>
      </c>
      <c r="R40" s="40" t="s">
        <v>38</v>
      </c>
      <c r="S40" s="41">
        <v>42314</v>
      </c>
      <c r="T40" s="96"/>
      <c r="U40" s="54">
        <f t="shared" si="3"/>
        <v>1</v>
      </c>
    </row>
    <row r="41" spans="1:21" s="16" customFormat="1" ht="23.1" customHeight="1" thickBot="1">
      <c r="A41" s="115"/>
      <c r="B41" s="47"/>
      <c r="C41" s="47"/>
      <c r="D41" s="48"/>
      <c r="E41" s="90"/>
      <c r="F41" s="90"/>
      <c r="G41" s="93"/>
      <c r="H41" s="47"/>
      <c r="I41" s="47"/>
      <c r="J41" s="48"/>
      <c r="K41" s="90"/>
      <c r="L41" s="90"/>
      <c r="M41" s="93"/>
      <c r="N41" s="24"/>
      <c r="O41" s="24"/>
      <c r="P41" s="25"/>
      <c r="Q41" s="40"/>
      <c r="R41" s="40"/>
      <c r="S41" s="41"/>
      <c r="T41" s="96"/>
      <c r="U41" s="54">
        <f t="shared" si="3"/>
        <v>0</v>
      </c>
    </row>
    <row r="42" spans="1:21" s="16" customFormat="1" ht="23.1" customHeight="1" thickBot="1">
      <c r="A42" s="116"/>
      <c r="B42" s="47"/>
      <c r="C42" s="47"/>
      <c r="D42" s="48"/>
      <c r="E42" s="91"/>
      <c r="F42" s="91"/>
      <c r="G42" s="94"/>
      <c r="H42" s="47"/>
      <c r="I42" s="47"/>
      <c r="J42" s="48"/>
      <c r="K42" s="91"/>
      <c r="L42" s="91"/>
      <c r="M42" s="94"/>
      <c r="N42" s="31"/>
      <c r="O42" s="31"/>
      <c r="P42" s="31"/>
      <c r="Q42" s="24"/>
      <c r="R42" s="24"/>
      <c r="S42" s="25"/>
      <c r="T42" s="100"/>
      <c r="U42" s="54">
        <f t="shared" si="3"/>
        <v>0</v>
      </c>
    </row>
    <row r="43" spans="1:21" s="16" customFormat="1" ht="23.1" customHeight="1" thickBot="1">
      <c r="A43" s="29" t="s">
        <v>19</v>
      </c>
      <c r="B43" s="40"/>
      <c r="C43" s="40"/>
      <c r="D43" s="41"/>
      <c r="E43" s="24"/>
      <c r="F43" s="24"/>
      <c r="G43" s="24"/>
      <c r="H43" s="40" t="s">
        <v>30</v>
      </c>
      <c r="I43" s="40" t="s">
        <v>38</v>
      </c>
      <c r="J43" s="41">
        <v>42256</v>
      </c>
      <c r="K43" s="24"/>
      <c r="L43" s="24"/>
      <c r="M43" s="25"/>
      <c r="N43" s="58"/>
      <c r="O43" s="58"/>
      <c r="P43" s="58"/>
      <c r="Q43" s="40"/>
      <c r="R43" s="40"/>
      <c r="S43" s="40"/>
      <c r="T43" s="14">
        <f t="shared" ref="T43:T44" si="4">U43</f>
        <v>1</v>
      </c>
      <c r="U43" s="54">
        <f t="shared" si="3"/>
        <v>1</v>
      </c>
    </row>
    <row r="44" spans="1:21" s="16" customFormat="1" ht="23.1" customHeight="1" thickBot="1">
      <c r="A44" s="30" t="s">
        <v>20</v>
      </c>
      <c r="B44" s="40"/>
      <c r="C44" s="40"/>
      <c r="D44" s="40"/>
      <c r="E44" s="31"/>
      <c r="F44" s="31"/>
      <c r="G44" s="31"/>
      <c r="H44" s="17"/>
      <c r="I44" s="17"/>
      <c r="J44" s="32"/>
      <c r="K44" s="31"/>
      <c r="L44" s="31"/>
      <c r="M44" s="34"/>
      <c r="N44" s="58"/>
      <c r="O44" s="58"/>
      <c r="P44" s="58"/>
      <c r="Q44" s="40"/>
      <c r="R44" s="40"/>
      <c r="S44" s="40"/>
      <c r="T44" s="14">
        <f t="shared" si="4"/>
        <v>0</v>
      </c>
      <c r="U44" s="54">
        <f t="shared" si="3"/>
        <v>0</v>
      </c>
    </row>
    <row r="45" spans="1:21" s="16" customFormat="1" ht="24" customHeight="1" thickBot="1">
      <c r="A45" s="33" t="s">
        <v>13</v>
      </c>
      <c r="B45" s="86">
        <f>B46</f>
        <v>1</v>
      </c>
      <c r="C45" s="87"/>
      <c r="D45" s="88"/>
      <c r="E45" s="86">
        <f>E46</f>
        <v>1</v>
      </c>
      <c r="F45" s="87"/>
      <c r="G45" s="88"/>
      <c r="H45" s="86">
        <f>H46</f>
        <v>3</v>
      </c>
      <c r="I45" s="87"/>
      <c r="J45" s="88"/>
      <c r="K45" s="86">
        <f>K46</f>
        <v>1</v>
      </c>
      <c r="L45" s="87"/>
      <c r="M45" s="88"/>
      <c r="N45" s="124">
        <f>COUNTIF(N29:N43,"*")</f>
        <v>9</v>
      </c>
      <c r="O45" s="125"/>
      <c r="P45" s="126"/>
      <c r="Q45" s="124">
        <f>COUNTIF(Q29:Q43,"*")</f>
        <v>6</v>
      </c>
      <c r="R45" s="125"/>
      <c r="S45" s="126"/>
      <c r="T45" s="22">
        <f>SUM(T29:T44)</f>
        <v>23</v>
      </c>
    </row>
    <row r="46" spans="1:21" ht="18.75" hidden="1">
      <c r="B46" s="38">
        <f>COUNTIF(B30:B44,"*")</f>
        <v>1</v>
      </c>
      <c r="C46" s="39"/>
      <c r="D46" s="27"/>
      <c r="E46" s="54">
        <f>COUNTIF(E29:E44,"*")</f>
        <v>1</v>
      </c>
      <c r="F46" s="27"/>
      <c r="G46" s="27"/>
      <c r="H46" s="54">
        <f>COUNTIF(H30:H44,"*")</f>
        <v>3</v>
      </c>
      <c r="I46" s="27"/>
      <c r="J46" s="27"/>
      <c r="K46" s="54">
        <f>COUNTIF(K29:K44,"*")</f>
        <v>1</v>
      </c>
      <c r="L46" s="27"/>
      <c r="M46" s="27"/>
      <c r="N46" s="54">
        <f>COUNTIF(N29:N44,"*")</f>
        <v>9</v>
      </c>
      <c r="O46" s="2"/>
      <c r="P46" s="2"/>
      <c r="Q46" s="54">
        <f>COUNTIF(Q31:Q44,"*")</f>
        <v>4</v>
      </c>
      <c r="T46">
        <f>SUM(B46:S46)</f>
        <v>19</v>
      </c>
    </row>
    <row r="47" spans="1:21" ht="18.75">
      <c r="A47" s="3" t="s">
        <v>55</v>
      </c>
      <c r="B47" s="69"/>
      <c r="C47" s="70"/>
      <c r="D47" s="27"/>
      <c r="E47" s="69"/>
      <c r="F47" s="27"/>
      <c r="G47" s="27"/>
      <c r="H47" s="69"/>
      <c r="I47" s="27"/>
      <c r="J47" s="27"/>
      <c r="K47" s="69"/>
      <c r="L47" s="27"/>
      <c r="M47" s="27"/>
      <c r="N47" s="2"/>
      <c r="O47" s="2"/>
      <c r="P47" s="2"/>
    </row>
    <row r="48" spans="1:21">
      <c r="A48" s="3"/>
      <c r="K48" s="2"/>
      <c r="N48" s="2"/>
      <c r="O48" s="2"/>
      <c r="P48" s="2"/>
    </row>
    <row r="49" spans="1:20" ht="16.5" thickBot="1">
      <c r="K49" s="2"/>
      <c r="M49" s="2"/>
      <c r="N49" s="2"/>
      <c r="O49" s="2"/>
      <c r="P49" s="2"/>
    </row>
    <row r="50" spans="1:20" ht="24.95" customHeight="1" thickBot="1">
      <c r="A50" s="4"/>
      <c r="B50" s="104" t="s">
        <v>0</v>
      </c>
      <c r="C50" s="105"/>
      <c r="D50" s="106"/>
      <c r="E50" s="104" t="s">
        <v>1</v>
      </c>
      <c r="F50" s="105"/>
      <c r="G50" s="106"/>
      <c r="H50" s="104" t="s">
        <v>2</v>
      </c>
      <c r="I50" s="105"/>
      <c r="J50" s="106"/>
      <c r="K50" s="104" t="s">
        <v>3</v>
      </c>
      <c r="L50" s="105"/>
      <c r="M50" s="106"/>
      <c r="N50" s="104" t="s">
        <v>4</v>
      </c>
      <c r="O50" s="105"/>
      <c r="P50" s="106"/>
      <c r="Q50" s="104" t="s">
        <v>5</v>
      </c>
      <c r="R50" s="105"/>
      <c r="S50" s="106"/>
      <c r="T50" s="5" t="s">
        <v>6</v>
      </c>
    </row>
    <row r="51" spans="1:20" ht="32.25" thickBot="1">
      <c r="A51" s="6" t="s">
        <v>7</v>
      </c>
      <c r="B51" s="101">
        <v>195976</v>
      </c>
      <c r="C51" s="102"/>
      <c r="D51" s="103"/>
      <c r="E51" s="101">
        <v>67292</v>
      </c>
      <c r="F51" s="102"/>
      <c r="G51" s="103"/>
      <c r="H51" s="101">
        <v>56853</v>
      </c>
      <c r="I51" s="102"/>
      <c r="J51" s="103"/>
      <c r="K51" s="101">
        <v>77062</v>
      </c>
      <c r="L51" s="102"/>
      <c r="M51" s="103"/>
      <c r="N51" s="101">
        <v>23583</v>
      </c>
      <c r="O51" s="102"/>
      <c r="P51" s="103"/>
      <c r="Q51" s="101">
        <v>397183</v>
      </c>
      <c r="R51" s="102"/>
      <c r="S51" s="103"/>
      <c r="T51" s="7">
        <v>949113</v>
      </c>
    </row>
    <row r="52" spans="1:20" ht="16.5" thickBot="1">
      <c r="A52" s="6"/>
      <c r="B52" s="8" t="s">
        <v>14</v>
      </c>
      <c r="C52" s="8" t="s">
        <v>15</v>
      </c>
      <c r="D52" s="8" t="s">
        <v>16</v>
      </c>
      <c r="E52" s="8" t="s">
        <v>14</v>
      </c>
      <c r="F52" s="8" t="s">
        <v>15</v>
      </c>
      <c r="G52" s="8" t="s">
        <v>16</v>
      </c>
      <c r="H52" s="8" t="s">
        <v>14</v>
      </c>
      <c r="I52" s="8" t="s">
        <v>15</v>
      </c>
      <c r="J52" s="8" t="s">
        <v>16</v>
      </c>
      <c r="K52" s="8" t="s">
        <v>14</v>
      </c>
      <c r="L52" s="8" t="s">
        <v>15</v>
      </c>
      <c r="M52" s="8" t="s">
        <v>16</v>
      </c>
      <c r="N52" s="8" t="s">
        <v>14</v>
      </c>
      <c r="O52" s="8" t="s">
        <v>15</v>
      </c>
      <c r="P52" s="8" t="s">
        <v>16</v>
      </c>
      <c r="Q52" s="8" t="s">
        <v>14</v>
      </c>
      <c r="R52" s="8" t="s">
        <v>15</v>
      </c>
      <c r="S52" s="8" t="s">
        <v>16</v>
      </c>
      <c r="T52" s="7"/>
    </row>
    <row r="53" spans="1:20" ht="15.95" customHeight="1" thickBot="1">
      <c r="A53" s="111" t="s">
        <v>21</v>
      </c>
      <c r="B53" s="42" t="s">
        <v>22</v>
      </c>
      <c r="C53" s="42"/>
      <c r="D53" s="78">
        <v>42079</v>
      </c>
      <c r="E53" s="111"/>
      <c r="F53" s="111"/>
      <c r="G53" s="111"/>
      <c r="H53" s="111"/>
      <c r="I53" s="111"/>
      <c r="J53" s="111"/>
      <c r="K53" s="111" t="s">
        <v>32</v>
      </c>
      <c r="L53" s="111"/>
      <c r="M53" s="121">
        <v>42272</v>
      </c>
      <c r="N53" s="12" t="s">
        <v>23</v>
      </c>
      <c r="O53" s="12"/>
      <c r="P53" s="12">
        <v>42144</v>
      </c>
      <c r="Q53" s="59" t="s">
        <v>33</v>
      </c>
      <c r="R53" s="59" t="s">
        <v>38</v>
      </c>
      <c r="S53" s="60">
        <v>42258</v>
      </c>
      <c r="T53" s="118"/>
    </row>
    <row r="54" spans="1:20" s="35" customFormat="1" ht="15.95" customHeight="1" thickBot="1">
      <c r="A54" s="112"/>
      <c r="B54" s="40" t="s">
        <v>41</v>
      </c>
      <c r="C54" s="40" t="s">
        <v>40</v>
      </c>
      <c r="D54" s="41">
        <v>42722</v>
      </c>
      <c r="E54" s="112"/>
      <c r="F54" s="112"/>
      <c r="G54" s="112"/>
      <c r="H54" s="112"/>
      <c r="I54" s="112"/>
      <c r="J54" s="112"/>
      <c r="K54" s="112"/>
      <c r="L54" s="112"/>
      <c r="M54" s="122"/>
      <c r="N54" s="36" t="s">
        <v>28</v>
      </c>
      <c r="O54" s="36"/>
      <c r="P54" s="12">
        <v>42199</v>
      </c>
      <c r="Q54" s="65" t="s">
        <v>42</v>
      </c>
      <c r="R54" s="65" t="s">
        <v>40</v>
      </c>
      <c r="S54" s="66">
        <v>42318</v>
      </c>
      <c r="T54" s="119"/>
    </row>
    <row r="55" spans="1:20" ht="15.95" customHeight="1" thickBot="1">
      <c r="A55" s="112"/>
      <c r="B55" s="44"/>
      <c r="C55" s="44"/>
      <c r="D55" s="80"/>
      <c r="E55" s="112"/>
      <c r="F55" s="112"/>
      <c r="G55" s="112"/>
      <c r="H55" s="112"/>
      <c r="I55" s="112"/>
      <c r="J55" s="112"/>
      <c r="K55" s="112"/>
      <c r="L55" s="112"/>
      <c r="M55" s="122"/>
      <c r="N55" s="12" t="s">
        <v>24</v>
      </c>
      <c r="O55" s="12"/>
      <c r="P55" s="12">
        <v>42139</v>
      </c>
      <c r="Q55" s="40" t="s">
        <v>44</v>
      </c>
      <c r="R55" s="40" t="s">
        <v>37</v>
      </c>
      <c r="S55" s="41">
        <v>42398</v>
      </c>
      <c r="T55" s="119"/>
    </row>
    <row r="56" spans="1:20" ht="16.5" customHeight="1" thickBot="1">
      <c r="A56" s="112"/>
      <c r="B56" s="42" t="s">
        <v>29</v>
      </c>
      <c r="C56" s="43"/>
      <c r="D56" s="78">
        <v>42222</v>
      </c>
      <c r="E56" s="112"/>
      <c r="F56" s="112"/>
      <c r="G56" s="112"/>
      <c r="H56" s="112"/>
      <c r="I56" s="112"/>
      <c r="J56" s="112"/>
      <c r="K56" s="112"/>
      <c r="L56" s="112"/>
      <c r="M56" s="122"/>
      <c r="N56" s="13" t="s">
        <v>26</v>
      </c>
      <c r="O56" s="13"/>
      <c r="P56" s="13">
        <v>42167</v>
      </c>
      <c r="Q56" s="61" t="s">
        <v>39</v>
      </c>
      <c r="R56" s="61" t="s">
        <v>38</v>
      </c>
      <c r="S56" s="62">
        <v>42328</v>
      </c>
      <c r="T56" s="119"/>
    </row>
    <row r="57" spans="1:20" ht="16.5" customHeight="1" thickBot="1">
      <c r="A57" s="112"/>
      <c r="B57" s="43"/>
      <c r="C57" s="43"/>
      <c r="D57" s="79"/>
      <c r="E57" s="112"/>
      <c r="F57" s="112"/>
      <c r="G57" s="112"/>
      <c r="H57" s="112"/>
      <c r="I57" s="112"/>
      <c r="J57" s="112"/>
      <c r="K57" s="112"/>
      <c r="L57" s="112"/>
      <c r="M57" s="122"/>
      <c r="N57" s="13" t="s">
        <v>25</v>
      </c>
      <c r="O57" s="13"/>
      <c r="P57" s="13">
        <v>42170</v>
      </c>
      <c r="Q57" s="61"/>
      <c r="R57" s="61"/>
      <c r="S57" s="62"/>
      <c r="T57" s="119"/>
    </row>
    <row r="58" spans="1:20" ht="16.5" customHeight="1" thickBot="1">
      <c r="A58" s="112"/>
      <c r="B58" s="43"/>
      <c r="C58" s="43"/>
      <c r="D58" s="79"/>
      <c r="E58" s="112"/>
      <c r="F58" s="112"/>
      <c r="G58" s="112"/>
      <c r="H58" s="112"/>
      <c r="I58" s="112"/>
      <c r="J58" s="112"/>
      <c r="K58" s="112"/>
      <c r="L58" s="112"/>
      <c r="M58" s="122"/>
      <c r="N58" s="46" t="s">
        <v>31</v>
      </c>
      <c r="O58" s="13"/>
      <c r="P58" s="13">
        <v>42272</v>
      </c>
      <c r="Q58" s="61"/>
      <c r="R58" s="61"/>
      <c r="S58" s="62"/>
      <c r="T58" s="119"/>
    </row>
    <row r="59" spans="1:20" ht="16.5" customHeight="1" thickBot="1">
      <c r="A59" s="113"/>
      <c r="B59" s="44"/>
      <c r="C59" s="44"/>
      <c r="D59" s="80"/>
      <c r="E59" s="113"/>
      <c r="F59" s="113"/>
      <c r="G59" s="113"/>
      <c r="H59" s="113"/>
      <c r="I59" s="113"/>
      <c r="J59" s="113"/>
      <c r="K59" s="113"/>
      <c r="L59" s="113"/>
      <c r="M59" s="123"/>
      <c r="N59" s="13" t="s">
        <v>27</v>
      </c>
      <c r="O59" s="13"/>
      <c r="P59" s="13">
        <v>42202</v>
      </c>
      <c r="Q59" s="63"/>
      <c r="R59" s="63"/>
      <c r="S59" s="64"/>
      <c r="T59" s="120"/>
    </row>
    <row r="60" spans="1:20">
      <c r="N60" s="9"/>
      <c r="P60" s="2"/>
    </row>
    <row r="61" spans="1:20">
      <c r="B61" s="2"/>
    </row>
    <row r="62" spans="1:20">
      <c r="A62" s="51"/>
      <c r="B62" s="2">
        <f ca="1">TODAY()</f>
        <v>42489</v>
      </c>
    </row>
    <row r="63" spans="1:20">
      <c r="B63" s="2">
        <f ca="1">B62-90</f>
        <v>42399</v>
      </c>
    </row>
    <row r="64" spans="1:20">
      <c r="A64" s="51"/>
      <c r="B64" s="2">
        <f ca="1">B62-180</f>
        <v>42309</v>
      </c>
    </row>
  </sheetData>
  <mergeCells count="97">
    <mergeCell ref="N45:P45"/>
    <mergeCell ref="T9:T11"/>
    <mergeCell ref="E27:G27"/>
    <mergeCell ref="H27:J27"/>
    <mergeCell ref="T12:T19"/>
    <mergeCell ref="T53:T59"/>
    <mergeCell ref="I53:I59"/>
    <mergeCell ref="J53:J59"/>
    <mergeCell ref="K53:K59"/>
    <mergeCell ref="L53:L59"/>
    <mergeCell ref="M53:M59"/>
    <mergeCell ref="Q22:S22"/>
    <mergeCell ref="Q45:S45"/>
    <mergeCell ref="H26:J26"/>
    <mergeCell ref="G12:G19"/>
    <mergeCell ref="E12:E19"/>
    <mergeCell ref="F12:F19"/>
    <mergeCell ref="A9:A11"/>
    <mergeCell ref="N4:P4"/>
    <mergeCell ref="F9:F11"/>
    <mergeCell ref="G9:G11"/>
    <mergeCell ref="G53:G59"/>
    <mergeCell ref="H53:H59"/>
    <mergeCell ref="A12:A19"/>
    <mergeCell ref="A53:A59"/>
    <mergeCell ref="E53:E59"/>
    <mergeCell ref="F53:F59"/>
    <mergeCell ref="A37:A42"/>
    <mergeCell ref="B22:D22"/>
    <mergeCell ref="B27:D27"/>
    <mergeCell ref="A29:A36"/>
    <mergeCell ref="A20:A21"/>
    <mergeCell ref="E26:G26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Q9:Q11"/>
    <mergeCell ref="R9:R11"/>
    <mergeCell ref="S9:S11"/>
    <mergeCell ref="E4:G4"/>
    <mergeCell ref="H4:J4"/>
    <mergeCell ref="K4:M4"/>
    <mergeCell ref="E9:E11"/>
    <mergeCell ref="K9:K11"/>
    <mergeCell ref="L9:L11"/>
    <mergeCell ref="M9:M11"/>
    <mergeCell ref="P9:P11"/>
    <mergeCell ref="N9:N11"/>
    <mergeCell ref="O9:O11"/>
    <mergeCell ref="Q51:S51"/>
    <mergeCell ref="B50:D50"/>
    <mergeCell ref="E50:G50"/>
    <mergeCell ref="H50:J50"/>
    <mergeCell ref="B45:D45"/>
    <mergeCell ref="B51:D51"/>
    <mergeCell ref="E51:G51"/>
    <mergeCell ref="H51:J51"/>
    <mergeCell ref="K51:M51"/>
    <mergeCell ref="N51:P51"/>
    <mergeCell ref="E45:G45"/>
    <mergeCell ref="K50:M50"/>
    <mergeCell ref="N50:P50"/>
    <mergeCell ref="Q50:S50"/>
    <mergeCell ref="K45:M45"/>
    <mergeCell ref="H45:J45"/>
    <mergeCell ref="M12:M19"/>
    <mergeCell ref="K12:K19"/>
    <mergeCell ref="L12:L19"/>
    <mergeCell ref="G37:G42"/>
    <mergeCell ref="E29:E36"/>
    <mergeCell ref="F29:F36"/>
    <mergeCell ref="G29:G36"/>
    <mergeCell ref="E22:G22"/>
    <mergeCell ref="H22:J22"/>
    <mergeCell ref="K22:M22"/>
    <mergeCell ref="K26:M26"/>
    <mergeCell ref="T20:T21"/>
    <mergeCell ref="B26:D26"/>
    <mergeCell ref="K37:K42"/>
    <mergeCell ref="L37:L42"/>
    <mergeCell ref="M37:M42"/>
    <mergeCell ref="T29:T36"/>
    <mergeCell ref="Q27:S27"/>
    <mergeCell ref="T37:T42"/>
    <mergeCell ref="K27:M27"/>
    <mergeCell ref="N27:P27"/>
    <mergeCell ref="E37:E42"/>
    <mergeCell ref="F37:F42"/>
    <mergeCell ref="N22:P22"/>
    <mergeCell ref="Q26:S26"/>
    <mergeCell ref="N26:P26"/>
  </mergeCells>
  <phoneticPr fontId="7" type="noConversion"/>
  <printOptions horizontalCentered="1"/>
  <pageMargins left="0.25" right="0.25" top="0.25" bottom="0.25" header="0.25" footer="0.25"/>
  <pageSetup scale="46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Allison</cp:lastModifiedBy>
  <cp:lastPrinted>2016-04-01T15:04:43Z</cp:lastPrinted>
  <dcterms:created xsi:type="dcterms:W3CDTF">2014-10-24T14:23:56Z</dcterms:created>
  <dcterms:modified xsi:type="dcterms:W3CDTF">2016-04-29T17:00:39Z</dcterms:modified>
</cp:coreProperties>
</file>