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19200" windowHeight="7680" tabRatio="500"/>
  </bookViews>
  <sheets>
    <sheet name="Location and Length of Stay" sheetId="1" r:id="rId1"/>
  </sheets>
  <definedNames>
    <definedName name="_xlnm.Print_Area" localSheetId="0">'Location and Length of Stay'!$A$1:$T$50</definedName>
  </definedNames>
  <calcPr calcId="145621" concurrentCalc="0"/>
  <fileRecoveryPr repairLoad="1"/>
</workbook>
</file>

<file path=xl/calcChain.xml><?xml version="1.0" encoding="utf-8"?>
<calcChain xmlns="http://schemas.openxmlformats.org/spreadsheetml/2006/main">
  <c r="U20" i="1" l="1"/>
  <c r="U35" i="1"/>
  <c r="U36" i="1"/>
  <c r="U18" i="1"/>
  <c r="N48" i="1"/>
  <c r="U32" i="1"/>
  <c r="U33" i="1"/>
  <c r="U34" i="1"/>
  <c r="U37" i="1"/>
  <c r="U38" i="1"/>
  <c r="Q48" i="1"/>
  <c r="U7" i="1"/>
  <c r="U8" i="1"/>
  <c r="U9" i="1"/>
  <c r="U10" i="1"/>
  <c r="U11" i="1"/>
  <c r="U12" i="1"/>
  <c r="U13" i="1"/>
  <c r="U14" i="1"/>
  <c r="U15" i="1"/>
  <c r="U16" i="1"/>
  <c r="U17" i="1"/>
  <c r="U19" i="1"/>
  <c r="U21" i="1"/>
  <c r="U22" i="1"/>
  <c r="U23" i="1"/>
  <c r="U39" i="1"/>
  <c r="U40" i="1"/>
  <c r="U41" i="1"/>
  <c r="U42" i="1"/>
  <c r="U43" i="1"/>
  <c r="U44" i="1"/>
  <c r="U45" i="1"/>
  <c r="U46" i="1"/>
  <c r="U47" i="1"/>
  <c r="T22" i="1"/>
  <c r="T7" i="1"/>
  <c r="T8" i="1"/>
  <c r="T9" i="1"/>
  <c r="T12" i="1"/>
  <c r="U6" i="1"/>
  <c r="T6" i="1"/>
  <c r="T24" i="1"/>
  <c r="Q49" i="1"/>
  <c r="N49" i="1"/>
  <c r="K49" i="1"/>
  <c r="H49" i="1"/>
  <c r="E49" i="1"/>
  <c r="B49" i="1"/>
  <c r="Q25" i="1"/>
  <c r="N25" i="1"/>
  <c r="K25" i="1"/>
  <c r="H25" i="1"/>
  <c r="E25" i="1"/>
  <c r="B25" i="1"/>
  <c r="B65" i="1"/>
  <c r="N24" i="1"/>
  <c r="U31" i="1"/>
  <c r="T31" i="1"/>
  <c r="T40" i="1"/>
  <c r="T46" i="1"/>
  <c r="T47" i="1"/>
  <c r="T48" i="1"/>
  <c r="B67" i="1"/>
  <c r="B66" i="1"/>
  <c r="Q24" i="1"/>
  <c r="T25" i="1"/>
  <c r="T49" i="1"/>
  <c r="K48" i="1"/>
  <c r="H48" i="1"/>
  <c r="E48" i="1"/>
  <c r="B48" i="1"/>
  <c r="K24" i="1"/>
  <c r="H24" i="1"/>
  <c r="E24" i="1"/>
  <c r="B24" i="1"/>
</calcChain>
</file>

<file path=xl/sharedStrings.xml><?xml version="1.0" encoding="utf-8"?>
<sst xmlns="http://schemas.openxmlformats.org/spreadsheetml/2006/main" count="221" uniqueCount="75">
  <si>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</si>
  <si>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</si>
  <si>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</si>
  <si>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</si>
  <si>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</si>
  <si>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</si>
  <si>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</si>
  <si>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</si>
  <si>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</si>
  <si>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</si>
  <si>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</si>
  <si>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</si>
  <si>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</si>
  <si>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</si>
  <si>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</si>
  <si>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</si>
  <si>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</si>
  <si>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</si>
  <si>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</si>
  <si>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</si>
  <si>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</si>
  <si>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</si>
  <si>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</si>
  <si>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</si>
  <si>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</si>
  <si>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</si>
  <si>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</si>
  <si>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</si>
  <si>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</si>
  <si>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</si>
  <si>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</si>
  <si>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</si>
  <si>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</si>
  <si>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</si>
  <si>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Cip69</t>
  </si>
  <si>
    <t>All57</t>
  </si>
  <si>
    <t>VA Eligible?</t>
  </si>
  <si>
    <t>Y</t>
  </si>
  <si>
    <t>N</t>
  </si>
  <si>
    <t>Mol64</t>
  </si>
  <si>
    <t>?</t>
  </si>
  <si>
    <t>Bel57</t>
  </si>
  <si>
    <t>Sne60</t>
  </si>
  <si>
    <t>Dev60</t>
  </si>
  <si>
    <t>Mcc??</t>
  </si>
  <si>
    <t>Smi67</t>
  </si>
  <si>
    <t>Har49</t>
  </si>
  <si>
    <t>Kin86</t>
  </si>
  <si>
    <t>Deb78</t>
  </si>
  <si>
    <t>Kan56</t>
  </si>
  <si>
    <t>Jan40</t>
  </si>
  <si>
    <t>Wil50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</si>
  <si>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</si>
  <si>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</si>
  <si>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</si>
  <si>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</si>
  <si>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</si>
  <si>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</si>
  <si>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Che52</t>
  </si>
  <si>
    <t>Sie64</t>
  </si>
  <si>
    <t>Jon</t>
  </si>
  <si>
    <t>Ell61</t>
  </si>
  <si>
    <t>Wei63</t>
  </si>
  <si>
    <t>New57</t>
  </si>
  <si>
    <t>Jon55</t>
  </si>
  <si>
    <t>Ada61</t>
  </si>
  <si>
    <t>Fos79</t>
  </si>
  <si>
    <t>Sin68</t>
  </si>
  <si>
    <t>Boy68</t>
  </si>
  <si>
    <t>Tyc85</t>
  </si>
  <si>
    <t>Hil62</t>
  </si>
  <si>
    <t>Westchester County Homeless Veterans Status Report By Location &amp; Length of Time Engaged as of 5/13/16 (excluding VA-funded residential programs)</t>
  </si>
  <si>
    <t>Tyk85</t>
  </si>
  <si>
    <t>Bur38</t>
  </si>
  <si>
    <t>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</si>
</sst>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14" fontId="10" fillId="0" borderId="3" xfId="0" applyNumberFormat="1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vertical="center" wrapText="1"/>
    </xf>
    <xf numFmtId="17" fontId="10" fillId="0" borderId="4" xfId="0" quotePrefix="1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9" fillId="0" borderId="1" xfId="0" applyNumberFormat="1" applyFont="1" applyBorder="1"/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7"/>
  <sheetViews>
    <sheetView tabSelected="1" topLeftCell="A22" zoomScale="65" zoomScaleNormal="65" zoomScalePageLayoutView="65" workbookViewId="0">
      <selection activeCell="K40" sqref="K40:K45"/>
    </sheetView>
  </sheetViews>
  <sheetFormatPr defaultColWidth="11" defaultRowHeight="15.75" x14ac:dyDescent="0.25"/>
  <cols>
    <col min="1" max="1" width="16.625" style="1" customWidth="1"/>
    <col min="4" max="4" width="11.875" bestFit="1" customWidth="1"/>
    <col min="10" max="10" width="11.625" bestFit="1" customWidth="1"/>
    <col min="16" max="16" width="11.625" bestFit="1" customWidth="1"/>
    <col min="19" max="19" width="11.375" bestFit="1" customWidth="1"/>
    <col min="20" max="20" width="12.125" customWidth="1"/>
    <col min="21" max="21" width="11" customWidth="1"/>
  </cols>
  <sheetData>
    <row r="1" spans="1:24" ht="23.25" x14ac:dyDescent="0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5" customFormat="1" ht="24.95" customHeight="1" thickBot="1" x14ac:dyDescent="0.35">
      <c r="A3" s="13"/>
      <c r="B3" s="107" t="s">
        <v>0</v>
      </c>
      <c r="C3" s="108"/>
      <c r="D3" s="109"/>
      <c r="E3" s="107" t="s">
        <v>1</v>
      </c>
      <c r="F3" s="108"/>
      <c r="G3" s="109"/>
      <c r="H3" s="107" t="s">
        <v>2</v>
      </c>
      <c r="I3" s="108"/>
      <c r="J3" s="109"/>
      <c r="K3" s="107" t="s">
        <v>3</v>
      </c>
      <c r="L3" s="108"/>
      <c r="M3" s="109"/>
      <c r="N3" s="107" t="s">
        <v>4</v>
      </c>
      <c r="O3" s="108"/>
      <c r="P3" s="109"/>
      <c r="Q3" s="107" t="s">
        <v>5</v>
      </c>
      <c r="R3" s="108"/>
      <c r="S3" s="109"/>
      <c r="T3" s="14" t="s">
        <v>6</v>
      </c>
    </row>
    <row r="4" spans="1:24" s="15" customFormat="1" ht="57" thickBot="1" x14ac:dyDescent="0.35">
      <c r="A4" s="16" t="s">
        <v>7</v>
      </c>
      <c r="B4" s="134">
        <v>195976</v>
      </c>
      <c r="C4" s="135"/>
      <c r="D4" s="136"/>
      <c r="E4" s="134">
        <v>67292</v>
      </c>
      <c r="F4" s="135"/>
      <c r="G4" s="136"/>
      <c r="H4" s="134">
        <v>56853</v>
      </c>
      <c r="I4" s="135"/>
      <c r="J4" s="136"/>
      <c r="K4" s="134">
        <v>77062</v>
      </c>
      <c r="L4" s="135"/>
      <c r="M4" s="136"/>
      <c r="N4" s="134">
        <v>23583</v>
      </c>
      <c r="O4" s="135"/>
      <c r="P4" s="136"/>
      <c r="Q4" s="134">
        <v>397183</v>
      </c>
      <c r="R4" s="135"/>
      <c r="S4" s="136"/>
      <c r="T4" s="17">
        <v>949113</v>
      </c>
    </row>
    <row r="5" spans="1:24" s="15" customFormat="1" ht="38.25" thickBot="1" x14ac:dyDescent="0.35">
      <c r="A5" s="16"/>
      <c r="B5" s="18" t="s">
        <v>14</v>
      </c>
      <c r="C5" s="18" t="s">
        <v>36</v>
      </c>
      <c r="D5" s="18" t="s">
        <v>16</v>
      </c>
      <c r="E5" s="18" t="s">
        <v>14</v>
      </c>
      <c r="F5" s="18" t="s">
        <v>36</v>
      </c>
      <c r="G5" s="18" t="s">
        <v>16</v>
      </c>
      <c r="H5" s="18" t="s">
        <v>14</v>
      </c>
      <c r="I5" s="18" t="s">
        <v>36</v>
      </c>
      <c r="J5" s="18" t="s">
        <v>16</v>
      </c>
      <c r="K5" s="18" t="s">
        <v>14</v>
      </c>
      <c r="L5" s="18" t="s">
        <v>36</v>
      </c>
      <c r="M5" s="18" t="s">
        <v>16</v>
      </c>
      <c r="N5" s="18" t="s">
        <v>14</v>
      </c>
      <c r="O5" s="18" t="s">
        <v>36</v>
      </c>
      <c r="P5" s="18" t="s">
        <v>16</v>
      </c>
      <c r="Q5" s="18" t="s">
        <v>14</v>
      </c>
      <c r="R5" s="18" t="s">
        <v>36</v>
      </c>
      <c r="S5" s="18" t="s">
        <v>16</v>
      </c>
      <c r="T5" s="17"/>
    </row>
    <row r="6" spans="1:24" s="15" customFormat="1" ht="66" customHeight="1" thickBot="1" x14ac:dyDescent="0.35">
      <c r="A6" s="16" t="s">
        <v>8</v>
      </c>
      <c r="B6" s="19"/>
      <c r="C6" s="19"/>
      <c r="D6" s="20"/>
      <c r="E6" s="19"/>
      <c r="F6" s="19"/>
      <c r="G6" s="19"/>
      <c r="H6" s="19"/>
      <c r="I6" s="19"/>
      <c r="J6" s="19"/>
      <c r="K6" s="19" t="s">
        <v>57</v>
      </c>
      <c r="L6" s="19" t="s">
        <v>37</v>
      </c>
      <c r="M6" s="20">
        <v>42461</v>
      </c>
      <c r="N6" s="19" t="s">
        <v>49</v>
      </c>
      <c r="O6" s="19" t="s">
        <v>38</v>
      </c>
      <c r="P6" s="20">
        <v>42396</v>
      </c>
      <c r="Q6" s="39"/>
      <c r="R6" s="51"/>
      <c r="S6" s="56"/>
      <c r="T6" s="36">
        <f>U6</f>
        <v>2</v>
      </c>
      <c r="U6" s="37">
        <f t="shared" ref="U6:U23" si="0">COUNTIF(B6:S6,"&gt;8/8/2013")</f>
        <v>2</v>
      </c>
    </row>
    <row r="7" spans="1:24" s="15" customFormat="1" ht="66" customHeight="1" thickBot="1" x14ac:dyDescent="0.35">
      <c r="A7" s="16" t="s">
        <v>9</v>
      </c>
      <c r="B7" s="19"/>
      <c r="C7" s="19"/>
      <c r="D7" s="20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36">
        <f>U7</f>
        <v>0</v>
      </c>
      <c r="U7" s="53">
        <f t="shared" si="0"/>
        <v>0</v>
      </c>
    </row>
    <row r="8" spans="1:24" s="15" customFormat="1" ht="66" customHeight="1" thickBot="1" x14ac:dyDescent="0.35">
      <c r="A8" s="16" t="s">
        <v>10</v>
      </c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36">
        <f>U8</f>
        <v>0</v>
      </c>
      <c r="U8" s="53">
        <f t="shared" si="0"/>
        <v>0</v>
      </c>
      <c r="W8" s="22"/>
      <c r="X8" s="22"/>
    </row>
    <row r="9" spans="1:24" s="15" customFormat="1" ht="24.95" customHeight="1" thickBot="1" x14ac:dyDescent="0.35">
      <c r="A9" s="101" t="s">
        <v>11</v>
      </c>
      <c r="E9" s="101"/>
      <c r="F9" s="101"/>
      <c r="G9" s="116"/>
      <c r="H9" s="39" t="s">
        <v>45</v>
      </c>
      <c r="I9" s="39" t="s">
        <v>37</v>
      </c>
      <c r="J9" s="40">
        <v>42391</v>
      </c>
      <c r="K9" s="104"/>
      <c r="L9" s="101"/>
      <c r="M9" s="116"/>
      <c r="N9" s="101"/>
      <c r="O9" s="101"/>
      <c r="P9" s="116"/>
      <c r="Q9" s="101" t="s">
        <v>43</v>
      </c>
      <c r="R9" s="101" t="s">
        <v>38</v>
      </c>
      <c r="S9" s="116">
        <v>42396</v>
      </c>
      <c r="T9" s="128">
        <f>SUM(U9:U11)</f>
        <v>2</v>
      </c>
      <c r="U9" s="53">
        <f t="shared" si="0"/>
        <v>2</v>
      </c>
    </row>
    <row r="10" spans="1:24" s="15" customFormat="1" ht="24.95" customHeight="1" thickBot="1" x14ac:dyDescent="0.35">
      <c r="A10" s="102"/>
      <c r="B10" s="86"/>
      <c r="C10" s="84"/>
      <c r="D10" s="85"/>
      <c r="E10" s="102"/>
      <c r="F10" s="102"/>
      <c r="G10" s="117"/>
      <c r="H10" s="39"/>
      <c r="I10" s="39"/>
      <c r="J10" s="40"/>
      <c r="K10" s="105"/>
      <c r="L10" s="102"/>
      <c r="M10" s="117"/>
      <c r="N10" s="102"/>
      <c r="O10" s="102"/>
      <c r="P10" s="117"/>
      <c r="Q10" s="102"/>
      <c r="R10" s="102"/>
      <c r="S10" s="117"/>
      <c r="T10" s="129"/>
      <c r="U10" s="53">
        <f t="shared" si="0"/>
        <v>0</v>
      </c>
    </row>
    <row r="11" spans="1:24" s="15" customFormat="1" ht="24.95" customHeight="1" thickBot="1" x14ac:dyDescent="0.35">
      <c r="A11" s="102"/>
      <c r="B11" s="84"/>
      <c r="C11" s="84"/>
      <c r="D11" s="85"/>
      <c r="E11" s="102"/>
      <c r="F11" s="102"/>
      <c r="G11" s="117"/>
      <c r="H11" s="39"/>
      <c r="I11" s="39"/>
      <c r="J11" s="40"/>
      <c r="K11" s="106"/>
      <c r="L11" s="103"/>
      <c r="M11" s="118"/>
      <c r="N11" s="103"/>
      <c r="O11" s="103"/>
      <c r="P11" s="118"/>
      <c r="Q11" s="103"/>
      <c r="R11" s="103"/>
      <c r="S11" s="118"/>
      <c r="T11" s="130"/>
      <c r="U11" s="53">
        <f t="shared" si="0"/>
        <v>0</v>
      </c>
    </row>
    <row r="12" spans="1:24" s="15" customFormat="1" ht="24" customHeight="1" thickBot="1" x14ac:dyDescent="0.35">
      <c r="A12" s="101" t="s">
        <v>12</v>
      </c>
      <c r="B12" s="87" t="s">
        <v>65</v>
      </c>
      <c r="C12" s="87" t="s">
        <v>38</v>
      </c>
      <c r="D12" s="88">
        <v>42503</v>
      </c>
      <c r="E12" s="101"/>
      <c r="F12" s="101"/>
      <c r="G12" s="101"/>
      <c r="H12" s="39" t="s">
        <v>48</v>
      </c>
      <c r="I12" s="39" t="s">
        <v>37</v>
      </c>
      <c r="J12" s="40">
        <v>42419</v>
      </c>
      <c r="K12" s="101"/>
      <c r="L12" s="101"/>
      <c r="M12" s="116"/>
      <c r="N12" s="44" t="s">
        <v>51</v>
      </c>
      <c r="O12" s="54" t="s">
        <v>37</v>
      </c>
      <c r="P12" s="55">
        <v>42440</v>
      </c>
      <c r="Q12" s="70" t="s">
        <v>35</v>
      </c>
      <c r="R12" s="39" t="s">
        <v>38</v>
      </c>
      <c r="S12" s="40">
        <v>42314</v>
      </c>
      <c r="T12" s="128">
        <f>SUM(U12:U21)</f>
        <v>18</v>
      </c>
      <c r="U12" s="53">
        <f t="shared" si="0"/>
        <v>4</v>
      </c>
    </row>
    <row r="13" spans="1:24" s="15" customFormat="1" ht="24" customHeight="1" thickBot="1" x14ac:dyDescent="0.35">
      <c r="A13" s="102"/>
      <c r="B13" s="84" t="s">
        <v>66</v>
      </c>
      <c r="C13" s="84" t="s">
        <v>40</v>
      </c>
      <c r="D13" s="85">
        <v>42503</v>
      </c>
      <c r="E13" s="102"/>
      <c r="F13" s="102"/>
      <c r="G13" s="102"/>
      <c r="H13" s="57"/>
      <c r="I13" s="57"/>
      <c r="J13" s="57"/>
      <c r="K13" s="102"/>
      <c r="L13" s="102"/>
      <c r="M13" s="117"/>
      <c r="N13" s="44" t="s">
        <v>46</v>
      </c>
      <c r="O13" s="48" t="s">
        <v>37</v>
      </c>
      <c r="P13" s="49">
        <v>42412</v>
      </c>
      <c r="Q13" s="70" t="s">
        <v>34</v>
      </c>
      <c r="R13" s="39" t="s">
        <v>38</v>
      </c>
      <c r="S13" s="40">
        <v>42314</v>
      </c>
      <c r="T13" s="129"/>
      <c r="U13" s="53">
        <f>COUNTIF(B13:S13,"&gt;8/8/2013")</f>
        <v>3</v>
      </c>
    </row>
    <row r="14" spans="1:24" s="15" customFormat="1" ht="24" customHeight="1" thickBot="1" x14ac:dyDescent="0.35">
      <c r="A14" s="102"/>
      <c r="B14" s="74"/>
      <c r="C14" s="74"/>
      <c r="D14" s="75"/>
      <c r="E14" s="102"/>
      <c r="F14" s="102"/>
      <c r="G14" s="102"/>
      <c r="H14" s="57"/>
      <c r="I14" s="57"/>
      <c r="J14" s="57"/>
      <c r="K14" s="102"/>
      <c r="L14" s="102"/>
      <c r="M14" s="117"/>
      <c r="N14" s="44" t="s">
        <v>25</v>
      </c>
      <c r="O14" s="73" t="s">
        <v>37</v>
      </c>
      <c r="P14" s="76">
        <v>42447</v>
      </c>
      <c r="Q14" s="39" t="s">
        <v>53</v>
      </c>
      <c r="R14" s="39" t="s">
        <v>37</v>
      </c>
      <c r="S14" s="40">
        <v>42398</v>
      </c>
      <c r="T14" s="129"/>
      <c r="U14" s="53">
        <f t="shared" si="0"/>
        <v>2</v>
      </c>
    </row>
    <row r="15" spans="1:24" s="15" customFormat="1" ht="24" customHeight="1" thickBot="1" x14ac:dyDescent="0.35">
      <c r="A15" s="102"/>
      <c r="B15" s="74"/>
      <c r="C15" s="74"/>
      <c r="D15" s="75"/>
      <c r="E15" s="102"/>
      <c r="F15" s="102"/>
      <c r="G15" s="102"/>
      <c r="H15" s="39"/>
      <c r="I15" s="39"/>
      <c r="J15" s="40"/>
      <c r="K15" s="102"/>
      <c r="L15" s="102"/>
      <c r="M15" s="117"/>
      <c r="N15" s="73" t="s">
        <v>56</v>
      </c>
      <c r="O15" s="73" t="s">
        <v>37</v>
      </c>
      <c r="P15" s="83">
        <v>42461</v>
      </c>
      <c r="Q15" s="39" t="s">
        <v>52</v>
      </c>
      <c r="R15" s="39" t="s">
        <v>38</v>
      </c>
      <c r="S15" s="40">
        <v>42447</v>
      </c>
      <c r="T15" s="129"/>
      <c r="U15" s="53">
        <f t="shared" si="0"/>
        <v>2</v>
      </c>
    </row>
    <row r="16" spans="1:24" s="15" customFormat="1" ht="24" customHeight="1" thickBot="1" x14ac:dyDescent="0.35">
      <c r="A16" s="102"/>
      <c r="B16" s="74"/>
      <c r="C16" s="74"/>
      <c r="D16" s="75"/>
      <c r="E16" s="102"/>
      <c r="F16" s="102"/>
      <c r="G16" s="102"/>
      <c r="H16" s="39"/>
      <c r="I16" s="39"/>
      <c r="J16" s="40"/>
      <c r="K16" s="102"/>
      <c r="L16" s="102"/>
      <c r="M16" s="117"/>
      <c r="N16" s="44" t="s">
        <v>58</v>
      </c>
      <c r="O16" s="73" t="s">
        <v>37</v>
      </c>
      <c r="P16" s="49">
        <v>42482</v>
      </c>
      <c r="Q16" s="39" t="s">
        <v>70</v>
      </c>
      <c r="R16" s="39" t="s">
        <v>37</v>
      </c>
      <c r="S16" s="40">
        <v>42489</v>
      </c>
      <c r="T16" s="129"/>
      <c r="U16" s="53">
        <f t="shared" si="0"/>
        <v>2</v>
      </c>
    </row>
    <row r="17" spans="1:21" s="15" customFormat="1" ht="24" customHeight="1" thickBot="1" x14ac:dyDescent="0.35">
      <c r="A17" s="102"/>
      <c r="B17" s="74"/>
      <c r="C17" s="74"/>
      <c r="D17" s="75"/>
      <c r="E17" s="102"/>
      <c r="F17" s="102"/>
      <c r="G17" s="102"/>
      <c r="H17" s="39"/>
      <c r="I17" s="39"/>
      <c r="J17" s="40"/>
      <c r="K17" s="102"/>
      <c r="L17" s="102"/>
      <c r="M17" s="117"/>
      <c r="N17" s="39" t="s">
        <v>61</v>
      </c>
      <c r="O17" s="81" t="s">
        <v>37</v>
      </c>
      <c r="P17" s="49">
        <v>42489</v>
      </c>
      <c r="Q17" s="57"/>
      <c r="R17" s="57"/>
      <c r="S17" s="57"/>
      <c r="T17" s="129"/>
      <c r="U17" s="53">
        <f t="shared" si="0"/>
        <v>1</v>
      </c>
    </row>
    <row r="18" spans="1:21" s="15" customFormat="1" ht="24" customHeight="1" thickBot="1" x14ac:dyDescent="0.35">
      <c r="A18" s="102"/>
      <c r="B18" s="74"/>
      <c r="C18" s="74"/>
      <c r="D18" s="75"/>
      <c r="E18" s="102"/>
      <c r="F18" s="102"/>
      <c r="G18" s="102"/>
      <c r="H18" s="39"/>
      <c r="I18" s="39"/>
      <c r="J18" s="40"/>
      <c r="K18" s="102"/>
      <c r="L18" s="102"/>
      <c r="M18" s="117"/>
      <c r="N18" s="39" t="s">
        <v>68</v>
      </c>
      <c r="O18" s="96" t="s">
        <v>37</v>
      </c>
      <c r="P18" s="97">
        <v>42503</v>
      </c>
      <c r="Q18" s="57"/>
      <c r="R18" s="57"/>
      <c r="S18" s="57"/>
      <c r="T18" s="129"/>
      <c r="U18" s="53">
        <f t="shared" si="0"/>
        <v>1</v>
      </c>
    </row>
    <row r="19" spans="1:21" s="15" customFormat="1" ht="24" customHeight="1" thickBot="1" x14ac:dyDescent="0.35">
      <c r="A19" s="102"/>
      <c r="B19" s="74"/>
      <c r="C19" s="74"/>
      <c r="D19" s="75"/>
      <c r="E19" s="102"/>
      <c r="F19" s="102"/>
      <c r="G19" s="102"/>
      <c r="H19" s="39"/>
      <c r="I19" s="39"/>
      <c r="J19" s="40"/>
      <c r="K19" s="102"/>
      <c r="L19" s="102"/>
      <c r="M19" s="117"/>
      <c r="N19" s="39" t="s">
        <v>72</v>
      </c>
      <c r="O19" s="81" t="s">
        <v>37</v>
      </c>
      <c r="P19" s="49">
        <v>42503</v>
      </c>
      <c r="Q19" s="57"/>
      <c r="R19" s="57"/>
      <c r="S19" s="57"/>
      <c r="T19" s="129"/>
      <c r="U19" s="53">
        <f t="shared" si="0"/>
        <v>1</v>
      </c>
    </row>
    <row r="20" spans="1:21" s="15" customFormat="1" ht="24" customHeight="1" thickBot="1" x14ac:dyDescent="0.35">
      <c r="A20" s="102"/>
      <c r="B20" s="74"/>
      <c r="C20" s="74"/>
      <c r="D20" s="75"/>
      <c r="E20" s="102"/>
      <c r="F20" s="102"/>
      <c r="G20" s="102"/>
      <c r="H20" s="39"/>
      <c r="I20" s="39"/>
      <c r="J20" s="40"/>
      <c r="K20" s="102"/>
      <c r="L20" s="102"/>
      <c r="M20" s="117"/>
      <c r="N20" s="39" t="s">
        <v>74</v>
      </c>
      <c r="O20" s="99" t="s">
        <v>37</v>
      </c>
      <c r="P20" s="100">
        <v>42524</v>
      </c>
      <c r="Q20" s="57"/>
      <c r="R20" s="57"/>
      <c r="S20" s="57"/>
      <c r="T20" s="129"/>
      <c r="U20" s="53">
        <f t="shared" si="0"/>
        <v>1</v>
      </c>
    </row>
    <row r="21" spans="1:21" s="15" customFormat="1" ht="24" customHeight="1" thickBot="1" x14ac:dyDescent="0.35">
      <c r="A21" s="103"/>
      <c r="B21" s="74"/>
      <c r="C21" s="74"/>
      <c r="D21" s="75"/>
      <c r="E21" s="103"/>
      <c r="F21" s="103"/>
      <c r="G21" s="103"/>
      <c r="H21" s="39"/>
      <c r="I21" s="39"/>
      <c r="J21" s="40"/>
      <c r="K21" s="103"/>
      <c r="L21" s="103"/>
      <c r="M21" s="118"/>
      <c r="N21" s="57" t="s">
        <v>73</v>
      </c>
      <c r="O21" s="57" t="s">
        <v>37</v>
      </c>
      <c r="P21" s="144">
        <v>42524</v>
      </c>
      <c r="Q21" s="23"/>
      <c r="R21" s="23"/>
      <c r="S21" s="24"/>
      <c r="T21" s="130"/>
      <c r="U21" s="53">
        <f t="shared" si="0"/>
        <v>1</v>
      </c>
    </row>
    <row r="22" spans="1:21" s="15" customFormat="1" ht="24" customHeight="1" thickBot="1" x14ac:dyDescent="0.35">
      <c r="A22" s="101" t="s">
        <v>54</v>
      </c>
      <c r="B22" s="67" t="s">
        <v>50</v>
      </c>
      <c r="C22" s="39" t="s">
        <v>37</v>
      </c>
      <c r="D22" s="24">
        <v>42433</v>
      </c>
      <c r="E22" s="39" t="s">
        <v>64</v>
      </c>
      <c r="F22" s="39" t="s">
        <v>37</v>
      </c>
      <c r="G22" s="40">
        <v>42489</v>
      </c>
      <c r="H22" s="23"/>
      <c r="I22" s="23"/>
      <c r="J22" s="24"/>
      <c r="K22" s="19"/>
      <c r="L22" s="19"/>
      <c r="M22" s="20"/>
      <c r="N22" s="39"/>
      <c r="O22" s="39"/>
      <c r="P22" s="40"/>
      <c r="Q22" s="39"/>
      <c r="R22" s="39"/>
      <c r="S22" s="40"/>
      <c r="T22" s="128">
        <f>U22+U23</f>
        <v>3</v>
      </c>
      <c r="U22" s="53">
        <f t="shared" si="0"/>
        <v>2</v>
      </c>
    </row>
    <row r="23" spans="1:21" s="15" customFormat="1" ht="24" customHeight="1" thickBot="1" x14ac:dyDescent="0.35">
      <c r="A23" s="103"/>
      <c r="B23" s="39" t="s">
        <v>67</v>
      </c>
      <c r="C23" s="39" t="s">
        <v>38</v>
      </c>
      <c r="D23" s="40">
        <v>42503</v>
      </c>
      <c r="E23" s="39"/>
      <c r="F23" s="39"/>
      <c r="G23" s="39"/>
      <c r="H23" s="39"/>
      <c r="I23" s="39"/>
      <c r="J23" s="40"/>
      <c r="K23" s="19"/>
      <c r="L23" s="19"/>
      <c r="M23" s="20"/>
      <c r="N23" s="39"/>
      <c r="O23" s="39"/>
      <c r="P23" s="40"/>
      <c r="Q23" s="39"/>
      <c r="R23" s="39"/>
      <c r="S23" s="40"/>
      <c r="T23" s="130"/>
      <c r="U23" s="53">
        <f t="shared" si="0"/>
        <v>1</v>
      </c>
    </row>
    <row r="24" spans="1:21" s="15" customFormat="1" ht="24" customHeight="1" thickBot="1" x14ac:dyDescent="0.35">
      <c r="A24" s="25" t="s">
        <v>13</v>
      </c>
      <c r="B24" s="107">
        <f>B25</f>
        <v>4</v>
      </c>
      <c r="C24" s="108"/>
      <c r="D24" s="109"/>
      <c r="E24" s="107">
        <f>E25</f>
        <v>1</v>
      </c>
      <c r="F24" s="108"/>
      <c r="G24" s="109"/>
      <c r="H24" s="107">
        <f>H25</f>
        <v>2</v>
      </c>
      <c r="I24" s="108"/>
      <c r="J24" s="109"/>
      <c r="K24" s="107">
        <f>K25</f>
        <v>1</v>
      </c>
      <c r="L24" s="108"/>
      <c r="M24" s="109"/>
      <c r="N24" s="107">
        <f>N25</f>
        <v>11</v>
      </c>
      <c r="O24" s="108"/>
      <c r="P24" s="109"/>
      <c r="Q24" s="113">
        <f>COUNTIF(Q6:Q21,"*")</f>
        <v>6</v>
      </c>
      <c r="R24" s="114"/>
      <c r="S24" s="115"/>
      <c r="T24" s="13">
        <f>SUM(T6:T23)</f>
        <v>25</v>
      </c>
    </row>
    <row r="25" spans="1:21" s="15" customFormat="1" ht="18.75" hidden="1" x14ac:dyDescent="0.3">
      <c r="A25" s="38"/>
      <c r="B25" s="37">
        <f>COUNTIF(B6:B23,"*")</f>
        <v>4</v>
      </c>
      <c r="C25" s="38"/>
      <c r="D25" s="26"/>
      <c r="E25" s="53">
        <f>COUNTIF(E6:E23,"*")</f>
        <v>1</v>
      </c>
      <c r="F25" s="26"/>
      <c r="G25" s="26"/>
      <c r="H25" s="53">
        <f>COUNTIF(H6:H23,"*")</f>
        <v>2</v>
      </c>
      <c r="I25" s="26"/>
      <c r="J25" s="26"/>
      <c r="K25" s="53">
        <f>COUNTIF(K6:K23,"*")</f>
        <v>1</v>
      </c>
      <c r="L25" s="26"/>
      <c r="M25" s="26"/>
      <c r="N25" s="53">
        <f>COUNTIF(N6:N23,"*")</f>
        <v>11</v>
      </c>
      <c r="O25" s="26"/>
      <c r="P25" s="26"/>
      <c r="Q25" s="53">
        <f>COUNTIF(Q6:Q23,"*")</f>
        <v>6</v>
      </c>
      <c r="R25" s="66"/>
      <c r="S25" s="66"/>
      <c r="T25" s="26">
        <f>SUM(B25:S25)</f>
        <v>25</v>
      </c>
    </row>
    <row r="26" spans="1:21" s="15" customFormat="1" ht="15" customHeight="1" x14ac:dyDescent="0.3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T26" s="66"/>
    </row>
    <row r="27" spans="1:21" s="15" customFormat="1" ht="19.5" thickBot="1" x14ac:dyDescent="0.35">
      <c r="A27" s="27"/>
    </row>
    <row r="28" spans="1:21" s="15" customFormat="1" ht="19.5" thickBot="1" x14ac:dyDescent="0.35">
      <c r="A28" s="13"/>
      <c r="B28" s="107" t="s">
        <v>0</v>
      </c>
      <c r="C28" s="108"/>
      <c r="D28" s="109"/>
      <c r="E28" s="107" t="s">
        <v>1</v>
      </c>
      <c r="F28" s="108"/>
      <c r="G28" s="109"/>
      <c r="H28" s="107" t="s">
        <v>2</v>
      </c>
      <c r="I28" s="108"/>
      <c r="J28" s="109"/>
      <c r="K28" s="107" t="s">
        <v>3</v>
      </c>
      <c r="L28" s="108"/>
      <c r="M28" s="109"/>
      <c r="N28" s="107" t="s">
        <v>4</v>
      </c>
      <c r="O28" s="108"/>
      <c r="P28" s="109"/>
      <c r="Q28" s="107" t="s">
        <v>5</v>
      </c>
      <c r="R28" s="108"/>
      <c r="S28" s="109"/>
      <c r="T28" s="14" t="s">
        <v>6</v>
      </c>
    </row>
    <row r="29" spans="1:21" s="15" customFormat="1" ht="57" thickBot="1" x14ac:dyDescent="0.35">
      <c r="A29" s="16" t="s">
        <v>7</v>
      </c>
      <c r="B29" s="134">
        <v>195976</v>
      </c>
      <c r="C29" s="135"/>
      <c r="D29" s="136"/>
      <c r="E29" s="134">
        <v>67292</v>
      </c>
      <c r="F29" s="135"/>
      <c r="G29" s="136"/>
      <c r="H29" s="134">
        <v>56853</v>
      </c>
      <c r="I29" s="135"/>
      <c r="J29" s="136"/>
      <c r="K29" s="134">
        <v>77062</v>
      </c>
      <c r="L29" s="135"/>
      <c r="M29" s="136"/>
      <c r="N29" s="134">
        <v>23583</v>
      </c>
      <c r="O29" s="135"/>
      <c r="P29" s="136"/>
      <c r="Q29" s="134">
        <v>397183</v>
      </c>
      <c r="R29" s="135"/>
      <c r="S29" s="136"/>
      <c r="T29" s="17">
        <v>949113</v>
      </c>
    </row>
    <row r="30" spans="1:21" s="15" customFormat="1" ht="38.25" thickBot="1" x14ac:dyDescent="0.35">
      <c r="A30" s="16"/>
      <c r="B30" s="18" t="s">
        <v>14</v>
      </c>
      <c r="C30" s="18" t="s">
        <v>36</v>
      </c>
      <c r="D30" s="18" t="s">
        <v>16</v>
      </c>
      <c r="E30" s="18" t="s">
        <v>14</v>
      </c>
      <c r="F30" s="18" t="s">
        <v>36</v>
      </c>
      <c r="G30" s="18" t="s">
        <v>16</v>
      </c>
      <c r="H30" s="18" t="s">
        <v>14</v>
      </c>
      <c r="I30" s="18" t="s">
        <v>36</v>
      </c>
      <c r="J30" s="18" t="s">
        <v>16</v>
      </c>
      <c r="K30" s="92" t="s">
        <v>14</v>
      </c>
      <c r="L30" s="92" t="s">
        <v>36</v>
      </c>
      <c r="M30" s="92" t="s">
        <v>16</v>
      </c>
      <c r="N30" s="18" t="s">
        <v>14</v>
      </c>
      <c r="O30" s="18" t="s">
        <v>36</v>
      </c>
      <c r="P30" s="18" t="s">
        <v>16</v>
      </c>
      <c r="Q30" s="18" t="s">
        <v>14</v>
      </c>
      <c r="R30" s="18" t="s">
        <v>36</v>
      </c>
      <c r="S30" s="18" t="s">
        <v>16</v>
      </c>
      <c r="T30" s="17"/>
      <c r="U30" s="37"/>
    </row>
    <row r="31" spans="1:21" s="15" customFormat="1" ht="24" customHeight="1" thickBot="1" x14ac:dyDescent="0.35">
      <c r="A31" s="131" t="s">
        <v>17</v>
      </c>
      <c r="B31" s="73" t="s">
        <v>59</v>
      </c>
      <c r="C31" s="73" t="s">
        <v>37</v>
      </c>
      <c r="D31" s="83">
        <v>42489</v>
      </c>
      <c r="E31" s="101" t="s">
        <v>60</v>
      </c>
      <c r="F31" s="101" t="s">
        <v>37</v>
      </c>
      <c r="G31" s="116">
        <v>42489</v>
      </c>
      <c r="K31" s="93" t="s">
        <v>57</v>
      </c>
      <c r="L31" s="39" t="s">
        <v>37</v>
      </c>
      <c r="M31" s="40">
        <v>42461</v>
      </c>
      <c r="N31" s="39" t="s">
        <v>61</v>
      </c>
      <c r="O31" s="81" t="s">
        <v>37</v>
      </c>
      <c r="P31" s="82">
        <v>42489</v>
      </c>
      <c r="Q31" s="39" t="s">
        <v>52</v>
      </c>
      <c r="R31" s="39" t="s">
        <v>38</v>
      </c>
      <c r="S31" s="40">
        <v>42447</v>
      </c>
      <c r="T31" s="141">
        <f>SUM(U31:U39)</f>
        <v>16</v>
      </c>
      <c r="U31" s="37">
        <f>COUNTIF(B31:S31,"&gt;8/8/2013")</f>
        <v>5</v>
      </c>
    </row>
    <row r="32" spans="1:21" s="15" customFormat="1" ht="24" customHeight="1" thickBot="1" x14ac:dyDescent="0.35">
      <c r="A32" s="132"/>
      <c r="E32" s="102"/>
      <c r="F32" s="102"/>
      <c r="G32" s="117"/>
      <c r="H32" s="57"/>
      <c r="I32" s="57"/>
      <c r="J32" s="57"/>
      <c r="K32" s="46"/>
      <c r="L32" s="46"/>
      <c r="M32" s="47"/>
      <c r="N32" s="39" t="s">
        <v>62</v>
      </c>
      <c r="O32" s="81" t="s">
        <v>37</v>
      </c>
      <c r="P32" s="82">
        <v>42488</v>
      </c>
      <c r="Q32" s="39" t="s">
        <v>70</v>
      </c>
      <c r="R32" s="39" t="s">
        <v>37</v>
      </c>
      <c r="S32" s="40">
        <v>42489</v>
      </c>
      <c r="T32" s="142"/>
      <c r="U32" s="53">
        <f t="shared" ref="U32:U38" si="1">COUNTIF(B32:S32,"&gt;8/8/2013")</f>
        <v>2</v>
      </c>
    </row>
    <row r="33" spans="1:21" s="15" customFormat="1" ht="24" customHeight="1" thickBot="1" x14ac:dyDescent="0.35">
      <c r="A33" s="132"/>
      <c r="B33" s="87" t="s">
        <v>65</v>
      </c>
      <c r="C33" s="87" t="s">
        <v>38</v>
      </c>
      <c r="D33" s="88">
        <v>42503</v>
      </c>
      <c r="E33" s="102"/>
      <c r="F33" s="102"/>
      <c r="G33" s="117"/>
      <c r="H33" s="39"/>
      <c r="I33" s="39"/>
      <c r="J33" s="89"/>
      <c r="K33" s="46"/>
      <c r="L33" s="46"/>
      <c r="M33" s="47"/>
      <c r="N33" s="39" t="s">
        <v>63</v>
      </c>
      <c r="O33" s="81" t="s">
        <v>37</v>
      </c>
      <c r="P33" s="82">
        <v>42489</v>
      </c>
      <c r="Q33" s="39"/>
      <c r="R33" s="39"/>
      <c r="S33" s="40"/>
      <c r="T33" s="142"/>
      <c r="U33" s="53">
        <f t="shared" si="1"/>
        <v>2</v>
      </c>
    </row>
    <row r="34" spans="1:21" s="15" customFormat="1" ht="24" customHeight="1" thickBot="1" x14ac:dyDescent="0.35">
      <c r="A34" s="132"/>
      <c r="B34" s="84" t="s">
        <v>66</v>
      </c>
      <c r="C34" s="84" t="s">
        <v>40</v>
      </c>
      <c r="D34" s="85">
        <v>42503</v>
      </c>
      <c r="E34" s="102"/>
      <c r="F34" s="102"/>
      <c r="G34" s="117"/>
      <c r="H34" s="39"/>
      <c r="I34" s="39"/>
      <c r="J34" s="90"/>
      <c r="K34" s="46"/>
      <c r="L34" s="46"/>
      <c r="M34" s="47"/>
      <c r="N34" s="44" t="s">
        <v>58</v>
      </c>
      <c r="O34" s="73" t="s">
        <v>37</v>
      </c>
      <c r="P34" s="82">
        <v>42482</v>
      </c>
      <c r="Q34" s="39"/>
      <c r="R34" s="39"/>
      <c r="S34" s="40"/>
      <c r="T34" s="142"/>
      <c r="U34" s="53">
        <f t="shared" si="1"/>
        <v>2</v>
      </c>
    </row>
    <row r="35" spans="1:21" s="15" customFormat="1" ht="24" customHeight="1" thickBot="1" x14ac:dyDescent="0.35">
      <c r="A35" s="132"/>
      <c r="B35" s="84"/>
      <c r="C35" s="84"/>
      <c r="D35" s="85"/>
      <c r="E35" s="102"/>
      <c r="F35" s="102"/>
      <c r="G35" s="117"/>
      <c r="H35" s="39"/>
      <c r="I35" s="39"/>
      <c r="J35" s="90"/>
      <c r="K35" s="46"/>
      <c r="L35" s="46"/>
      <c r="M35" s="47"/>
      <c r="N35" s="39" t="s">
        <v>68</v>
      </c>
      <c r="O35" s="96" t="s">
        <v>37</v>
      </c>
      <c r="P35" s="97">
        <v>42503</v>
      </c>
      <c r="Q35" s="39"/>
      <c r="R35" s="39"/>
      <c r="S35" s="40"/>
      <c r="T35" s="142"/>
      <c r="U35" s="53">
        <f t="shared" si="1"/>
        <v>1</v>
      </c>
    </row>
    <row r="36" spans="1:21" s="15" customFormat="1" ht="24" customHeight="1" thickBot="1" x14ac:dyDescent="0.35">
      <c r="A36" s="132"/>
      <c r="B36" s="84"/>
      <c r="C36" s="84"/>
      <c r="D36" s="85"/>
      <c r="E36" s="102"/>
      <c r="F36" s="102"/>
      <c r="G36" s="117"/>
      <c r="H36" s="39"/>
      <c r="I36" s="39"/>
      <c r="J36" s="90"/>
      <c r="K36" s="46"/>
      <c r="L36" s="46"/>
      <c r="M36" s="47"/>
      <c r="N36" s="39" t="s">
        <v>69</v>
      </c>
      <c r="O36" s="96" t="s">
        <v>37</v>
      </c>
      <c r="P36" s="97">
        <v>42503</v>
      </c>
      <c r="Q36" s="39"/>
      <c r="R36" s="39"/>
      <c r="S36" s="40"/>
      <c r="T36" s="142"/>
      <c r="U36" s="53">
        <f t="shared" si="1"/>
        <v>1</v>
      </c>
    </row>
    <row r="37" spans="1:21" s="15" customFormat="1" ht="24" customHeight="1" thickBot="1" x14ac:dyDescent="0.35">
      <c r="A37" s="132"/>
      <c r="B37" s="46"/>
      <c r="C37" s="46"/>
      <c r="D37" s="47"/>
      <c r="E37" s="102"/>
      <c r="F37" s="102"/>
      <c r="G37" s="117"/>
      <c r="H37" s="46"/>
      <c r="I37" s="46"/>
      <c r="J37" s="90"/>
      <c r="K37" s="46"/>
      <c r="L37" s="46"/>
      <c r="M37" s="47"/>
      <c r="N37" s="91" t="s">
        <v>51</v>
      </c>
      <c r="O37" s="81" t="s">
        <v>40</v>
      </c>
      <c r="P37" s="82">
        <v>42440</v>
      </c>
      <c r="Q37" s="39"/>
      <c r="R37" s="39"/>
      <c r="S37" s="40"/>
      <c r="T37" s="142"/>
      <c r="U37" s="53">
        <f t="shared" si="1"/>
        <v>1</v>
      </c>
    </row>
    <row r="38" spans="1:21" s="15" customFormat="1" ht="24" customHeight="1" thickBot="1" x14ac:dyDescent="0.35">
      <c r="A38" s="132"/>
      <c r="B38" s="46"/>
      <c r="C38" s="46"/>
      <c r="D38" s="47"/>
      <c r="E38" s="102"/>
      <c r="F38" s="102"/>
      <c r="G38" s="117"/>
      <c r="H38" s="46"/>
      <c r="I38" s="46"/>
      <c r="J38" s="90"/>
      <c r="K38" s="46"/>
      <c r="L38" s="46"/>
      <c r="M38" s="47"/>
      <c r="N38" s="91" t="s">
        <v>25</v>
      </c>
      <c r="O38" s="98" t="s">
        <v>37</v>
      </c>
      <c r="P38" s="82">
        <v>42447</v>
      </c>
      <c r="Q38" s="39"/>
      <c r="R38" s="39"/>
      <c r="S38" s="40"/>
      <c r="T38" s="142"/>
      <c r="U38" s="53">
        <f t="shared" si="1"/>
        <v>1</v>
      </c>
    </row>
    <row r="39" spans="1:21" s="15" customFormat="1" ht="24" customHeight="1" thickBot="1" x14ac:dyDescent="0.35">
      <c r="A39" s="132"/>
      <c r="B39" s="46"/>
      <c r="C39" s="46"/>
      <c r="D39" s="47"/>
      <c r="E39" s="102"/>
      <c r="F39" s="102"/>
      <c r="G39" s="117"/>
      <c r="H39" s="46"/>
      <c r="I39" s="46"/>
      <c r="J39" s="90"/>
      <c r="K39" s="46"/>
      <c r="L39" s="46"/>
      <c r="M39" s="47"/>
      <c r="N39" s="91" t="s">
        <v>56</v>
      </c>
      <c r="O39" s="73" t="s">
        <v>37</v>
      </c>
      <c r="P39" s="82">
        <v>42461</v>
      </c>
      <c r="Q39" s="57"/>
      <c r="R39" s="57"/>
      <c r="S39" s="57"/>
      <c r="T39" s="142"/>
      <c r="U39" s="53">
        <f t="shared" ref="U39:U47" si="2">COUNTIF(B39:S39,"&gt;8/8/2013")</f>
        <v>1</v>
      </c>
    </row>
    <row r="40" spans="1:21" s="15" customFormat="1" ht="23.1" customHeight="1" thickBot="1" x14ac:dyDescent="0.35">
      <c r="A40" s="131" t="s">
        <v>18</v>
      </c>
      <c r="B40" s="80" t="s">
        <v>50</v>
      </c>
      <c r="C40" s="39" t="s">
        <v>37</v>
      </c>
      <c r="D40" s="40">
        <v>42433</v>
      </c>
      <c r="E40" s="101"/>
      <c r="F40" s="101"/>
      <c r="G40" s="116"/>
      <c r="H40" s="39" t="s">
        <v>45</v>
      </c>
      <c r="I40" s="39" t="s">
        <v>37</v>
      </c>
      <c r="J40" s="40">
        <v>42391</v>
      </c>
      <c r="K40" s="102"/>
      <c r="L40" s="102"/>
      <c r="M40" s="117"/>
      <c r="N40" s="39" t="s">
        <v>49</v>
      </c>
      <c r="O40" s="39" t="s">
        <v>38</v>
      </c>
      <c r="P40" s="40">
        <v>42396</v>
      </c>
      <c r="Q40" s="39" t="s">
        <v>53</v>
      </c>
      <c r="R40" s="39" t="s">
        <v>37</v>
      </c>
      <c r="S40" s="40">
        <v>42398</v>
      </c>
      <c r="T40" s="141">
        <f>SUM(U40:U45)</f>
        <v>9</v>
      </c>
      <c r="U40" s="53">
        <f>COUNTIF(B40:S40,"&gt;8/8/2013")</f>
        <v>4</v>
      </c>
    </row>
    <row r="41" spans="1:21" s="15" customFormat="1" ht="23.1" customHeight="1" thickBot="1" x14ac:dyDescent="0.35">
      <c r="A41" s="132"/>
      <c r="B41" s="39"/>
      <c r="C41" s="39"/>
      <c r="D41" s="40"/>
      <c r="E41" s="102"/>
      <c r="F41" s="102"/>
      <c r="G41" s="117"/>
      <c r="H41" s="39" t="s">
        <v>48</v>
      </c>
      <c r="I41" s="39" t="s">
        <v>37</v>
      </c>
      <c r="J41" s="89">
        <v>42419</v>
      </c>
      <c r="K41" s="102"/>
      <c r="L41" s="102"/>
      <c r="M41" s="117"/>
      <c r="N41" s="91" t="s">
        <v>46</v>
      </c>
      <c r="O41" s="81" t="s">
        <v>37</v>
      </c>
      <c r="P41" s="82">
        <v>42412</v>
      </c>
      <c r="Q41" s="39" t="s">
        <v>43</v>
      </c>
      <c r="R41" s="39" t="s">
        <v>38</v>
      </c>
      <c r="S41" s="40">
        <v>42396</v>
      </c>
      <c r="T41" s="142"/>
      <c r="U41" s="53">
        <f>COUNTIF(B41:S41,"&gt;8/8/2013")</f>
        <v>3</v>
      </c>
    </row>
    <row r="42" spans="1:21" s="15" customFormat="1" ht="23.1" customHeight="1" thickBot="1" x14ac:dyDescent="0.35">
      <c r="A42" s="132"/>
      <c r="B42" s="46"/>
      <c r="C42" s="46"/>
      <c r="D42" s="47"/>
      <c r="E42" s="102"/>
      <c r="F42" s="102"/>
      <c r="G42" s="117"/>
      <c r="H42" s="46"/>
      <c r="I42" s="46"/>
      <c r="J42" s="47"/>
      <c r="K42" s="102"/>
      <c r="L42" s="102"/>
      <c r="M42" s="117"/>
      <c r="N42" s="46"/>
      <c r="O42" s="46"/>
      <c r="P42" s="47"/>
      <c r="Q42" s="39" t="s">
        <v>34</v>
      </c>
      <c r="R42" s="39" t="s">
        <v>38</v>
      </c>
      <c r="S42" s="40">
        <v>42314</v>
      </c>
      <c r="T42" s="142"/>
      <c r="U42" s="53">
        <f>COUNTIF(B42:S42,"&gt;8/8/2013")</f>
        <v>1</v>
      </c>
    </row>
    <row r="43" spans="1:21" s="15" customFormat="1" ht="23.1" customHeight="1" thickBot="1" x14ac:dyDescent="0.35">
      <c r="A43" s="132"/>
      <c r="B43" s="46"/>
      <c r="C43" s="46"/>
      <c r="D43" s="47"/>
      <c r="E43" s="102"/>
      <c r="F43" s="102"/>
      <c r="G43" s="117"/>
      <c r="H43" s="46"/>
      <c r="I43" s="46"/>
      <c r="J43" s="47"/>
      <c r="K43" s="102"/>
      <c r="L43" s="102"/>
      <c r="M43" s="117"/>
      <c r="N43" s="46"/>
      <c r="O43" s="46"/>
      <c r="P43" s="47"/>
      <c r="Q43" s="39" t="s">
        <v>35</v>
      </c>
      <c r="R43" s="39" t="s">
        <v>38</v>
      </c>
      <c r="S43" s="40">
        <v>42314</v>
      </c>
      <c r="T43" s="142"/>
      <c r="U43" s="53">
        <f t="shared" si="2"/>
        <v>1</v>
      </c>
    </row>
    <row r="44" spans="1:21" s="15" customFormat="1" ht="23.1" customHeight="1" thickBot="1" x14ac:dyDescent="0.35">
      <c r="A44" s="132"/>
      <c r="B44" s="46"/>
      <c r="C44" s="46"/>
      <c r="D44" s="47"/>
      <c r="E44" s="102"/>
      <c r="F44" s="102"/>
      <c r="G44" s="117"/>
      <c r="H44" s="46"/>
      <c r="I44" s="46"/>
      <c r="J44" s="47"/>
      <c r="K44" s="102"/>
      <c r="L44" s="102"/>
      <c r="M44" s="117"/>
      <c r="N44" s="23"/>
      <c r="O44" s="23"/>
      <c r="P44" s="24"/>
      <c r="Q44" s="39"/>
      <c r="R44" s="39"/>
      <c r="S44" s="40"/>
      <c r="T44" s="142"/>
      <c r="U44" s="53">
        <f t="shared" si="2"/>
        <v>0</v>
      </c>
    </row>
    <row r="45" spans="1:21" s="15" customFormat="1" ht="23.1" customHeight="1" thickBot="1" x14ac:dyDescent="0.35">
      <c r="A45" s="133"/>
      <c r="B45" s="46"/>
      <c r="C45" s="46"/>
      <c r="D45" s="47"/>
      <c r="E45" s="103"/>
      <c r="F45" s="103"/>
      <c r="G45" s="118"/>
      <c r="H45" s="46"/>
      <c r="I45" s="46"/>
      <c r="J45" s="47"/>
      <c r="K45" s="103"/>
      <c r="L45" s="103"/>
      <c r="M45" s="118"/>
      <c r="N45" s="30"/>
      <c r="O45" s="30"/>
      <c r="P45" s="30"/>
      <c r="Q45" s="23"/>
      <c r="R45" s="23"/>
      <c r="S45" s="24"/>
      <c r="T45" s="143"/>
      <c r="U45" s="53">
        <f t="shared" si="2"/>
        <v>0</v>
      </c>
    </row>
    <row r="46" spans="1:21" s="15" customFormat="1" ht="23.1" customHeight="1" thickBot="1" x14ac:dyDescent="0.35">
      <c r="A46" s="28" t="s">
        <v>19</v>
      </c>
      <c r="B46" s="39"/>
      <c r="C46" s="39"/>
      <c r="D46" s="40"/>
      <c r="E46" s="23"/>
      <c r="F46" s="23"/>
      <c r="G46" s="23"/>
      <c r="H46" s="39" t="s">
        <v>30</v>
      </c>
      <c r="I46" s="39" t="s">
        <v>38</v>
      </c>
      <c r="J46" s="40">
        <v>42256</v>
      </c>
      <c r="K46" s="23"/>
      <c r="L46" s="23"/>
      <c r="M46" s="24"/>
      <c r="N46" s="57"/>
      <c r="O46" s="57"/>
      <c r="P46" s="57"/>
      <c r="Q46" s="39"/>
      <c r="R46" s="39"/>
      <c r="S46" s="39"/>
      <c r="T46" s="13">
        <f>U46</f>
        <v>1</v>
      </c>
      <c r="U46" s="53">
        <f t="shared" si="2"/>
        <v>1</v>
      </c>
    </row>
    <row r="47" spans="1:21" s="15" customFormat="1" ht="23.1" customHeight="1" thickBot="1" x14ac:dyDescent="0.35">
      <c r="A47" s="29" t="s">
        <v>20</v>
      </c>
      <c r="B47" s="39"/>
      <c r="C47" s="39"/>
      <c r="D47" s="39"/>
      <c r="E47" s="30"/>
      <c r="F47" s="30"/>
      <c r="G47" s="30"/>
      <c r="H47" s="16"/>
      <c r="I47" s="16"/>
      <c r="J47" s="31"/>
      <c r="K47" s="30"/>
      <c r="L47" s="30"/>
      <c r="M47" s="33"/>
      <c r="N47" s="57"/>
      <c r="O47" s="57"/>
      <c r="P47" s="57"/>
      <c r="Q47" s="39"/>
      <c r="R47" s="39"/>
      <c r="S47" s="39"/>
      <c r="T47" s="13">
        <f>U47</f>
        <v>0</v>
      </c>
      <c r="U47" s="53">
        <f t="shared" si="2"/>
        <v>0</v>
      </c>
    </row>
    <row r="48" spans="1:21" s="15" customFormat="1" ht="24" customHeight="1" thickBot="1" x14ac:dyDescent="0.35">
      <c r="A48" s="32" t="s">
        <v>13</v>
      </c>
      <c r="B48" s="107">
        <f>B49</f>
        <v>3</v>
      </c>
      <c r="C48" s="108"/>
      <c r="D48" s="109"/>
      <c r="E48" s="107">
        <f>E49</f>
        <v>1</v>
      </c>
      <c r="F48" s="108"/>
      <c r="G48" s="109"/>
      <c r="H48" s="107">
        <f>H49</f>
        <v>3</v>
      </c>
      <c r="I48" s="108"/>
      <c r="J48" s="109"/>
      <c r="K48" s="107">
        <f>K49</f>
        <v>1</v>
      </c>
      <c r="L48" s="108"/>
      <c r="M48" s="109"/>
      <c r="N48" s="113">
        <f>COUNTIF(N31:N46,"*")</f>
        <v>11</v>
      </c>
      <c r="O48" s="114"/>
      <c r="P48" s="115"/>
      <c r="Q48" s="113">
        <f>COUNTIF(Q31:Q46,"*")</f>
        <v>6</v>
      </c>
      <c r="R48" s="114"/>
      <c r="S48" s="115"/>
      <c r="T48" s="21">
        <f>SUM(T31:T47)</f>
        <v>26</v>
      </c>
    </row>
    <row r="49" spans="1:20" ht="18.75" hidden="1" x14ac:dyDescent="0.3">
      <c r="B49" s="37">
        <f>COUNTIF(B33:B47,"*")</f>
        <v>3</v>
      </c>
      <c r="C49" s="38"/>
      <c r="D49" s="26"/>
      <c r="E49" s="53">
        <f>COUNTIF(E31:E47,"*")</f>
        <v>1</v>
      </c>
      <c r="F49" s="26"/>
      <c r="G49" s="26"/>
      <c r="H49" s="53">
        <f>COUNTIF(H33:H47,"*")</f>
        <v>3</v>
      </c>
      <c r="I49" s="26"/>
      <c r="J49" s="26"/>
      <c r="K49" s="53">
        <f>COUNTIF(K31:K47,"*")</f>
        <v>1</v>
      </c>
      <c r="L49" s="26"/>
      <c r="M49" s="26"/>
      <c r="N49" s="53">
        <f>COUNTIF(N31:N47,"*")</f>
        <v>11</v>
      </c>
      <c r="O49" s="2"/>
      <c r="P49" s="2"/>
      <c r="Q49" s="53">
        <f>COUNTIF(Q33:Q47,"*")</f>
        <v>4</v>
      </c>
      <c r="T49">
        <f>SUM(B49:S49)</f>
        <v>23</v>
      </c>
    </row>
    <row r="50" spans="1:20" ht="18.75" x14ac:dyDescent="0.3">
      <c r="A50" s="3" t="s">
        <v>55</v>
      </c>
      <c r="B50" s="68"/>
      <c r="C50" s="69"/>
      <c r="D50" s="26"/>
      <c r="E50" s="68"/>
      <c r="F50" s="26"/>
      <c r="G50" s="26"/>
      <c r="H50" s="68"/>
      <c r="I50" s="26"/>
      <c r="J50" s="26"/>
      <c r="K50" s="68"/>
      <c r="L50" s="26"/>
      <c r="M50" s="26"/>
      <c r="N50" s="2"/>
      <c r="O50" s="2"/>
      <c r="P50" s="2"/>
    </row>
    <row r="51" spans="1:20" x14ac:dyDescent="0.25">
      <c r="A51" s="3"/>
      <c r="K51" s="2"/>
      <c r="N51" s="2"/>
      <c r="O51" s="2"/>
      <c r="P51" s="2"/>
    </row>
    <row r="52" spans="1:20" ht="16.5" thickBot="1" x14ac:dyDescent="0.3">
      <c r="K52" s="2"/>
      <c r="M52" s="2"/>
      <c r="N52" s="2"/>
      <c r="O52" s="2"/>
      <c r="P52" s="2"/>
    </row>
    <row r="53" spans="1:20" ht="24.95" customHeight="1" thickBot="1" x14ac:dyDescent="0.3">
      <c r="A53" s="4"/>
      <c r="B53" s="137" t="s">
        <v>0</v>
      </c>
      <c r="C53" s="138"/>
      <c r="D53" s="139"/>
      <c r="E53" s="137" t="s">
        <v>1</v>
      </c>
      <c r="F53" s="138"/>
      <c r="G53" s="139"/>
      <c r="H53" s="137" t="s">
        <v>2</v>
      </c>
      <c r="I53" s="138"/>
      <c r="J53" s="139"/>
      <c r="K53" s="137" t="s">
        <v>3</v>
      </c>
      <c r="L53" s="138"/>
      <c r="M53" s="139"/>
      <c r="N53" s="137" t="s">
        <v>4</v>
      </c>
      <c r="O53" s="138"/>
      <c r="P53" s="139"/>
      <c r="Q53" s="137" t="s">
        <v>5</v>
      </c>
      <c r="R53" s="138"/>
      <c r="S53" s="139"/>
      <c r="T53" s="5" t="s">
        <v>6</v>
      </c>
    </row>
    <row r="54" spans="1:20" ht="32.25" thickBot="1" x14ac:dyDescent="0.3">
      <c r="A54" s="6" t="s">
        <v>7</v>
      </c>
      <c r="B54" s="110">
        <v>195976</v>
      </c>
      <c r="C54" s="111"/>
      <c r="D54" s="112"/>
      <c r="E54" s="110">
        <v>67292</v>
      </c>
      <c r="F54" s="111"/>
      <c r="G54" s="112"/>
      <c r="H54" s="110">
        <v>56853</v>
      </c>
      <c r="I54" s="111"/>
      <c r="J54" s="112"/>
      <c r="K54" s="110">
        <v>77062</v>
      </c>
      <c r="L54" s="111"/>
      <c r="M54" s="112"/>
      <c r="N54" s="110">
        <v>23583</v>
      </c>
      <c r="O54" s="111"/>
      <c r="P54" s="112"/>
      <c r="Q54" s="110">
        <v>397183</v>
      </c>
      <c r="R54" s="111"/>
      <c r="S54" s="112"/>
      <c r="T54" s="7">
        <v>949113</v>
      </c>
    </row>
    <row r="55" spans="1:20" ht="16.5" thickBot="1" x14ac:dyDescent="0.3">
      <c r="A55" s="6"/>
      <c r="B55" s="8" t="s">
        <v>14</v>
      </c>
      <c r="C55" s="8" t="s">
        <v>15</v>
      </c>
      <c r="D55" s="8" t="s">
        <v>16</v>
      </c>
      <c r="E55" s="8" t="s">
        <v>14</v>
      </c>
      <c r="F55" s="8" t="s">
        <v>15</v>
      </c>
      <c r="G55" s="8" t="s">
        <v>16</v>
      </c>
      <c r="H55" s="8" t="s">
        <v>14</v>
      </c>
      <c r="I55" s="8" t="s">
        <v>15</v>
      </c>
      <c r="J55" s="8" t="s">
        <v>16</v>
      </c>
      <c r="K55" s="8" t="s">
        <v>14</v>
      </c>
      <c r="L55" s="8" t="s">
        <v>15</v>
      </c>
      <c r="M55" s="8" t="s">
        <v>16</v>
      </c>
      <c r="N55" s="8" t="s">
        <v>14</v>
      </c>
      <c r="O55" s="8" t="s">
        <v>15</v>
      </c>
      <c r="P55" s="8" t="s">
        <v>16</v>
      </c>
      <c r="Q55" s="8" t="s">
        <v>14</v>
      </c>
      <c r="R55" s="8" t="s">
        <v>15</v>
      </c>
      <c r="S55" s="8" t="s">
        <v>16</v>
      </c>
      <c r="T55" s="7"/>
    </row>
    <row r="56" spans="1:20" ht="15.95" customHeight="1" thickBot="1" x14ac:dyDescent="0.3">
      <c r="A56" s="122" t="s">
        <v>21</v>
      </c>
      <c r="B56" s="41" t="s">
        <v>22</v>
      </c>
      <c r="C56" s="41"/>
      <c r="D56" s="77">
        <v>42079</v>
      </c>
      <c r="E56" s="122"/>
      <c r="F56" s="122"/>
      <c r="G56" s="122"/>
      <c r="H56" s="71" t="s">
        <v>47</v>
      </c>
      <c r="I56" s="71" t="s">
        <v>40</v>
      </c>
      <c r="J56" s="72">
        <v>42412</v>
      </c>
      <c r="K56" s="122" t="s">
        <v>32</v>
      </c>
      <c r="L56" s="122"/>
      <c r="M56" s="125">
        <v>42272</v>
      </c>
      <c r="N56" s="11" t="s">
        <v>23</v>
      </c>
      <c r="O56" s="11"/>
      <c r="P56" s="11">
        <v>42144</v>
      </c>
      <c r="Q56" s="58" t="s">
        <v>33</v>
      </c>
      <c r="R56" s="58" t="s">
        <v>38</v>
      </c>
      <c r="S56" s="59">
        <v>42258</v>
      </c>
      <c r="T56" s="119"/>
    </row>
    <row r="57" spans="1:20" s="34" customFormat="1" ht="15.95" customHeight="1" thickBot="1" x14ac:dyDescent="0.3">
      <c r="A57" s="123"/>
      <c r="B57" s="39" t="s">
        <v>41</v>
      </c>
      <c r="C57" s="39" t="s">
        <v>40</v>
      </c>
      <c r="D57" s="40">
        <v>42722</v>
      </c>
      <c r="E57" s="123"/>
      <c r="F57" s="123"/>
      <c r="G57" s="123"/>
      <c r="H57" s="94"/>
      <c r="I57" s="94"/>
      <c r="J57" s="94"/>
      <c r="K57" s="123"/>
      <c r="L57" s="123"/>
      <c r="M57" s="126"/>
      <c r="N57" s="35" t="s">
        <v>28</v>
      </c>
      <c r="O57" s="35"/>
      <c r="P57" s="11">
        <v>42199</v>
      </c>
      <c r="Q57" s="64" t="s">
        <v>42</v>
      </c>
      <c r="R57" s="64" t="s">
        <v>40</v>
      </c>
      <c r="S57" s="65">
        <v>42318</v>
      </c>
      <c r="T57" s="120"/>
    </row>
    <row r="58" spans="1:20" ht="15.95" customHeight="1" thickBot="1" x14ac:dyDescent="0.3">
      <c r="A58" s="123"/>
      <c r="B58" s="43"/>
      <c r="C58" s="43"/>
      <c r="D58" s="79"/>
      <c r="E58" s="123"/>
      <c r="F58" s="123"/>
      <c r="G58" s="123"/>
      <c r="H58" s="39" t="s">
        <v>30</v>
      </c>
      <c r="I58" s="39" t="s">
        <v>38</v>
      </c>
      <c r="J58" s="40">
        <v>42256</v>
      </c>
      <c r="K58" s="123"/>
      <c r="L58" s="123"/>
      <c r="M58" s="126"/>
      <c r="N58" s="11" t="s">
        <v>24</v>
      </c>
      <c r="O58" s="11"/>
      <c r="P58" s="11">
        <v>42139</v>
      </c>
      <c r="Q58" s="39" t="s">
        <v>44</v>
      </c>
      <c r="R58" s="39" t="s">
        <v>37</v>
      </c>
      <c r="S58" s="40">
        <v>42398</v>
      </c>
      <c r="T58" s="120"/>
    </row>
    <row r="59" spans="1:20" ht="16.5" customHeight="1" thickBot="1" x14ac:dyDescent="0.3">
      <c r="A59" s="123"/>
      <c r="B59" s="41" t="s">
        <v>29</v>
      </c>
      <c r="C59" s="42"/>
      <c r="D59" s="77">
        <v>42222</v>
      </c>
      <c r="E59" s="123"/>
      <c r="F59" s="123"/>
      <c r="G59" s="123"/>
      <c r="H59" s="94"/>
      <c r="I59" s="94"/>
      <c r="J59" s="94"/>
      <c r="K59" s="123"/>
      <c r="L59" s="123"/>
      <c r="M59" s="126"/>
      <c r="N59" s="12" t="s">
        <v>26</v>
      </c>
      <c r="O59" s="12"/>
      <c r="P59" s="12">
        <v>42167</v>
      </c>
      <c r="Q59" s="60" t="s">
        <v>39</v>
      </c>
      <c r="R59" s="60" t="s">
        <v>38</v>
      </c>
      <c r="S59" s="61">
        <v>42328</v>
      </c>
      <c r="T59" s="120"/>
    </row>
    <row r="60" spans="1:20" ht="16.5" customHeight="1" thickBot="1" x14ac:dyDescent="0.3">
      <c r="A60" s="123"/>
      <c r="B60" s="42"/>
      <c r="C60" s="42"/>
      <c r="D60" s="78"/>
      <c r="E60" s="123"/>
      <c r="F60" s="123"/>
      <c r="G60" s="123"/>
      <c r="H60" s="94"/>
      <c r="I60" s="94"/>
      <c r="J60" s="94"/>
      <c r="K60" s="123"/>
      <c r="L60" s="123"/>
      <c r="M60" s="126"/>
      <c r="N60" s="12" t="s">
        <v>25</v>
      </c>
      <c r="O60" s="12"/>
      <c r="P60" s="12">
        <v>42170</v>
      </c>
      <c r="Q60" s="60"/>
      <c r="R60" s="60"/>
      <c r="S60" s="61"/>
      <c r="T60" s="120"/>
    </row>
    <row r="61" spans="1:20" ht="16.5" customHeight="1" thickBot="1" x14ac:dyDescent="0.3">
      <c r="A61" s="123"/>
      <c r="B61" s="42"/>
      <c r="C61" s="42"/>
      <c r="D61" s="78"/>
      <c r="E61" s="123"/>
      <c r="F61" s="123"/>
      <c r="G61" s="123"/>
      <c r="H61" s="94"/>
      <c r="I61" s="94"/>
      <c r="J61" s="94"/>
      <c r="K61" s="123"/>
      <c r="L61" s="123"/>
      <c r="M61" s="126"/>
      <c r="N61" s="45" t="s">
        <v>31</v>
      </c>
      <c r="O61" s="12"/>
      <c r="P61" s="12">
        <v>42272</v>
      </c>
      <c r="Q61" s="60"/>
      <c r="R61" s="60"/>
      <c r="S61" s="61"/>
      <c r="T61" s="120"/>
    </row>
    <row r="62" spans="1:20" ht="16.5" customHeight="1" thickBot="1" x14ac:dyDescent="0.3">
      <c r="A62" s="124"/>
      <c r="B62" s="43"/>
      <c r="C62" s="43"/>
      <c r="D62" s="79"/>
      <c r="E62" s="124"/>
      <c r="F62" s="124"/>
      <c r="G62" s="124"/>
      <c r="H62" s="95"/>
      <c r="I62" s="95"/>
      <c r="J62" s="95"/>
      <c r="K62" s="124"/>
      <c r="L62" s="124"/>
      <c r="M62" s="127"/>
      <c r="N62" s="12" t="s">
        <v>27</v>
      </c>
      <c r="O62" s="12"/>
      <c r="P62" s="12">
        <v>42202</v>
      </c>
      <c r="Q62" s="62"/>
      <c r="R62" s="62"/>
      <c r="S62" s="63"/>
      <c r="T62" s="121"/>
    </row>
    <row r="63" spans="1:20" ht="19.5" thickBot="1" x14ac:dyDescent="0.3">
      <c r="N63" s="39" t="s">
        <v>63</v>
      </c>
      <c r="O63" s="81" t="s">
        <v>37</v>
      </c>
      <c r="P63" s="52">
        <v>42489</v>
      </c>
    </row>
    <row r="64" spans="1:20" x14ac:dyDescent="0.25">
      <c r="B64" s="2"/>
    </row>
    <row r="65" spans="1:2" x14ac:dyDescent="0.25">
      <c r="A65" s="50"/>
      <c r="B65" s="2">
        <f ca="1">TODAY()</f>
        <v>42524</v>
      </c>
    </row>
    <row r="66" spans="1:2" x14ac:dyDescent="0.25">
      <c r="B66" s="2">
        <f ca="1">B65-90</f>
        <v>42434</v>
      </c>
    </row>
    <row r="67" spans="1:2" x14ac:dyDescent="0.25">
      <c r="A67" s="50"/>
      <c r="B67" s="2">
        <f ca="1">B65-180</f>
        <v>42344</v>
      </c>
    </row>
  </sheetData>
  <mergeCells count="94">
    <mergeCell ref="T22:T23"/>
    <mergeCell ref="B28:D28"/>
    <mergeCell ref="K40:K45"/>
    <mergeCell ref="L40:L45"/>
    <mergeCell ref="M40:M45"/>
    <mergeCell ref="T31:T39"/>
    <mergeCell ref="Q29:S29"/>
    <mergeCell ref="T40:T45"/>
    <mergeCell ref="K29:M29"/>
    <mergeCell ref="N29:P29"/>
    <mergeCell ref="E40:E45"/>
    <mergeCell ref="F40:F45"/>
    <mergeCell ref="N24:P24"/>
    <mergeCell ref="Q28:S28"/>
    <mergeCell ref="N28:P28"/>
    <mergeCell ref="G40:G45"/>
    <mergeCell ref="Q53:S53"/>
    <mergeCell ref="K48:M48"/>
    <mergeCell ref="H48:J48"/>
    <mergeCell ref="K28:M28"/>
    <mergeCell ref="E29:G29"/>
    <mergeCell ref="H29:J29"/>
    <mergeCell ref="H28:J28"/>
    <mergeCell ref="H24:J24"/>
    <mergeCell ref="K24:M24"/>
    <mergeCell ref="E31:E39"/>
    <mergeCell ref="F31:F39"/>
    <mergeCell ref="G31:G39"/>
    <mergeCell ref="E24:G24"/>
    <mergeCell ref="A9:A11"/>
    <mergeCell ref="B53:D53"/>
    <mergeCell ref="E53:G53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G56:G62"/>
    <mergeCell ref="A12:A21"/>
    <mergeCell ref="A56:A62"/>
    <mergeCell ref="E56:E62"/>
    <mergeCell ref="F56:F62"/>
    <mergeCell ref="A40:A45"/>
    <mergeCell ref="B24:D24"/>
    <mergeCell ref="B29:D29"/>
    <mergeCell ref="A31:A39"/>
    <mergeCell ref="A22:A23"/>
    <mergeCell ref="E28:G28"/>
    <mergeCell ref="E48:G48"/>
    <mergeCell ref="T56:T62"/>
    <mergeCell ref="K56:K62"/>
    <mergeCell ref="L56:L62"/>
    <mergeCell ref="M56:M62"/>
    <mergeCell ref="P9:P11"/>
    <mergeCell ref="N9:N11"/>
    <mergeCell ref="O9:O11"/>
    <mergeCell ref="Q54:S54"/>
    <mergeCell ref="T9:T11"/>
    <mergeCell ref="T12:T21"/>
    <mergeCell ref="Q24:S24"/>
    <mergeCell ref="Q48:S48"/>
    <mergeCell ref="S9:S11"/>
    <mergeCell ref="K54:M54"/>
    <mergeCell ref="N54:P54"/>
    <mergeCell ref="K53:M53"/>
    <mergeCell ref="B48:D48"/>
    <mergeCell ref="B54:D54"/>
    <mergeCell ref="E54:G54"/>
    <mergeCell ref="H54:J54"/>
    <mergeCell ref="N48:P48"/>
    <mergeCell ref="N53:P53"/>
    <mergeCell ref="H53:J53"/>
    <mergeCell ref="G12:G21"/>
    <mergeCell ref="E12:E21"/>
    <mergeCell ref="F12:F21"/>
    <mergeCell ref="Q9:Q11"/>
    <mergeCell ref="R9:R11"/>
    <mergeCell ref="E9:E11"/>
    <mergeCell ref="K9:K11"/>
    <mergeCell ref="L9:L11"/>
    <mergeCell ref="M9:M11"/>
    <mergeCell ref="F9:F11"/>
    <mergeCell ref="G9:G11"/>
    <mergeCell ref="M12:M21"/>
    <mergeCell ref="K12:K21"/>
    <mergeCell ref="L12:L21"/>
  </mergeCells>
  <phoneticPr fontId="7" type="noConversion"/>
  <printOptions horizontalCentered="1"/>
  <pageMargins left="0.25" right="0.25" top="0.25" bottom="0.25" header="0.25" footer="0.25"/>
  <pageSetup scale="46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and Length of Stay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2016-04-01T15:04:43Z</cp:lastPrinted>
  <dcterms:created xsi:type="dcterms:W3CDTF">2014-10-24T14:23:56Z</dcterms:created>
  <dcterms:modified xsi:type="dcterms:W3CDTF">2016-06-03T17:22:44Z</dcterms:modified>
</cp:coreProperties>
</file>