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4Q'16/PH 12-23-16/"/>
    </mc:Choice>
  </mc:AlternateContent>
  <bookViews>
    <workbookView xWindow="7240" yWindow="460" windowWidth="19160" windowHeight="13740" tabRatio="500"/>
  </bookViews>
  <sheets>
    <sheet name="Location and Length of Stay" sheetId="1" r:id="rId1"/>
  </sheets>
  <definedNames>
    <definedName name="_xlnm.Print_Area" localSheetId="0">'Location and Length of Stay'!$A$1:$T$46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2" i="1" l="1"/>
  <c r="U33" i="1"/>
  <c r="U34" i="1"/>
  <c r="U35" i="1"/>
  <c r="U36" i="1"/>
  <c r="U37" i="1"/>
  <c r="U38" i="1"/>
  <c r="U39" i="1"/>
  <c r="U40" i="1"/>
  <c r="U41" i="1"/>
  <c r="U42" i="1"/>
  <c r="U43" i="1"/>
  <c r="U30" i="1"/>
  <c r="U22" i="1"/>
  <c r="T22" i="1"/>
  <c r="T40" i="1"/>
  <c r="U19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B45" i="1"/>
  <c r="Q24" i="1"/>
  <c r="N24" i="1"/>
  <c r="K24" i="1"/>
  <c r="H24" i="1"/>
  <c r="E24" i="1"/>
  <c r="B24" i="1"/>
  <c r="H45" i="1"/>
  <c r="U6" i="1"/>
  <c r="T6" i="1"/>
  <c r="T7" i="1"/>
  <c r="T8" i="1"/>
  <c r="Q23" i="1"/>
  <c r="U31" i="1"/>
  <c r="N45" i="1"/>
  <c r="N44" i="1"/>
  <c r="Q45" i="1"/>
  <c r="Q44" i="1"/>
  <c r="K45" i="1"/>
  <c r="K44" i="1"/>
  <c r="H44" i="1"/>
  <c r="B44" i="1"/>
  <c r="N23" i="1"/>
  <c r="E45" i="1"/>
  <c r="H23" i="1"/>
  <c r="E23" i="1"/>
  <c r="B23" i="1"/>
  <c r="B62" i="1"/>
  <c r="B63" i="1"/>
  <c r="T43" i="1"/>
  <c r="K23" i="1"/>
  <c r="T44" i="1"/>
  <c r="T30" i="1"/>
  <c r="T37" i="1"/>
  <c r="T45" i="1"/>
  <c r="E44" i="1"/>
  <c r="T15" i="1"/>
  <c r="T9" i="1"/>
  <c r="T24" i="1"/>
  <c r="B64" i="1"/>
  <c r="T23" i="1"/>
  <c r="V23" i="1"/>
</calcChain>
</file>

<file path=xl/sharedStrings.xml><?xml version="1.0" encoding="utf-8"?>
<sst xmlns="http://schemas.openxmlformats.org/spreadsheetml/2006/main" count="195" uniqueCount="69">
  <si>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</si>
  <si>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</si>
  <si>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</si>
  <si>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</si>
  <si>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</si>
  <si>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</si>
  <si>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</si>
  <si>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</si>
  <si>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</si>
  <si>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</si>
  <si>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</si>
  <si>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</si>
  <si>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</si>
  <si>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</si>
  <si>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</si>
  <si>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</si>
  <si>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</si>
  <si>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</si>
  <si>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</si>
  <si>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</si>
  <si>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</si>
  <si>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</si>
  <si>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</si>
  <si>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</si>
  <si>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</si>
  <si>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</si>
  <si>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</si>
  <si>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</si>
  <si>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</si>
  <si>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</si>
  <si>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</si>
  <si>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</si>
  <si>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</si>
  <si>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</si>
  <si>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</si>
  <si>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</si>
  <si>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</si>
  <si>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</si>
  <si>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</si>
  <si>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</si>
  <si>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</si>
  <si>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</si>
  <si>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</si>
  <si>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</si>
  <si>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</si>
  <si>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</si>
  <si>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</si>
  <si>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</si>
  <si>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</si>
  <si>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</si>
  <si>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</si>
  <si>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</si>
  <si>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Hil62</t>
  </si>
  <si>
    <t>Riv61</t>
  </si>
  <si>
    <t>Lea68</t>
  </si>
  <si>
    <t>Ana90</t>
  </si>
  <si>
    <t>Ahm60</t>
  </si>
  <si>
    <t>Sim38</t>
  </si>
  <si>
    <t>Con55</t>
  </si>
  <si>
    <t>Tho63</t>
  </si>
  <si>
    <t>Bro54</t>
  </si>
  <si>
    <t>Mor64</t>
  </si>
  <si>
    <t>San77</t>
  </si>
  <si>
    <t>Oro64</t>
  </si>
  <si>
    <t>Ree60</t>
  </si>
  <si>
    <t>Bur54</t>
  </si>
  <si>
    <t>Pen46</t>
  </si>
  <si>
    <t>Westchester County Homeless Veterans Status Report By Location &amp; Length of Time Engaged as of 12/23/16 (excluding VA-funded residential programs)</t>
  </si>
  <si>
    <t>Bur60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</si>
</sst>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9" fillId="0" borderId="2" xfId="0" applyNumberFormat="1" applyFont="1" applyBorder="1"/>
    <xf numFmtId="0" fontId="9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zoomScale="65" zoomScaleNormal="65" zoomScalePageLayoutView="65" workbookViewId="0">
      <selection sqref="A1:T1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6640625" bestFit="1" customWidth="1"/>
    <col min="20" max="20" width="12.1640625" customWidth="1"/>
    <col min="21" max="22" width="11" hidden="1" customWidth="1"/>
  </cols>
  <sheetData>
    <row r="1" spans="1:24" ht="24" x14ac:dyDescent="0.2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4" ht="17" thickBo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">
      <c r="A3" s="13"/>
      <c r="B3" s="131" t="s">
        <v>0</v>
      </c>
      <c r="C3" s="132"/>
      <c r="D3" s="133"/>
      <c r="E3" s="131" t="s">
        <v>1</v>
      </c>
      <c r="F3" s="132"/>
      <c r="G3" s="133"/>
      <c r="H3" s="131" t="s">
        <v>2</v>
      </c>
      <c r="I3" s="132"/>
      <c r="J3" s="133"/>
      <c r="K3" s="131" t="s">
        <v>3</v>
      </c>
      <c r="L3" s="132"/>
      <c r="M3" s="133"/>
      <c r="N3" s="131" t="s">
        <v>4</v>
      </c>
      <c r="O3" s="132"/>
      <c r="P3" s="133"/>
      <c r="Q3" s="131" t="s">
        <v>5</v>
      </c>
      <c r="R3" s="132"/>
      <c r="S3" s="133"/>
      <c r="T3" s="14" t="s">
        <v>6</v>
      </c>
    </row>
    <row r="4" spans="1:24" s="15" customFormat="1" ht="37" thickBot="1" x14ac:dyDescent="0.3">
      <c r="A4" s="16" t="s">
        <v>7</v>
      </c>
      <c r="B4" s="128">
        <v>195976</v>
      </c>
      <c r="C4" s="129"/>
      <c r="D4" s="130"/>
      <c r="E4" s="128">
        <v>67292</v>
      </c>
      <c r="F4" s="129"/>
      <c r="G4" s="130"/>
      <c r="H4" s="128">
        <v>56853</v>
      </c>
      <c r="I4" s="129"/>
      <c r="J4" s="130"/>
      <c r="K4" s="128">
        <v>77062</v>
      </c>
      <c r="L4" s="129"/>
      <c r="M4" s="130"/>
      <c r="N4" s="128">
        <v>23583</v>
      </c>
      <c r="O4" s="129"/>
      <c r="P4" s="130"/>
      <c r="Q4" s="128">
        <v>397183</v>
      </c>
      <c r="R4" s="129"/>
      <c r="S4" s="130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34</v>
      </c>
      <c r="D5" s="18" t="s">
        <v>16</v>
      </c>
      <c r="E5" s="18" t="s">
        <v>14</v>
      </c>
      <c r="F5" s="18" t="s">
        <v>34</v>
      </c>
      <c r="G5" s="18" t="s">
        <v>16</v>
      </c>
      <c r="H5" s="18" t="s">
        <v>14</v>
      </c>
      <c r="I5" s="18" t="s">
        <v>34</v>
      </c>
      <c r="J5" s="18" t="s">
        <v>16</v>
      </c>
      <c r="K5" s="18" t="s">
        <v>14</v>
      </c>
      <c r="L5" s="18" t="s">
        <v>34</v>
      </c>
      <c r="M5" s="18" t="s">
        <v>16</v>
      </c>
      <c r="N5" s="18" t="s">
        <v>14</v>
      </c>
      <c r="O5" s="18" t="s">
        <v>34</v>
      </c>
      <c r="P5" s="18" t="s">
        <v>16</v>
      </c>
      <c r="Q5" s="18" t="s">
        <v>14</v>
      </c>
      <c r="R5" s="18" t="s">
        <v>34</v>
      </c>
      <c r="S5" s="18" t="s">
        <v>16</v>
      </c>
      <c r="T5" s="17"/>
    </row>
    <row r="6" spans="1:24" s="15" customFormat="1" ht="66" customHeight="1" thickBot="1" x14ac:dyDescent="0.3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20"/>
      <c r="Q6" s="36"/>
      <c r="R6" s="43"/>
      <c r="S6" s="46"/>
      <c r="T6" s="33">
        <f>U6</f>
        <v>0</v>
      </c>
      <c r="U6" s="34">
        <f t="shared" ref="U6:U22" si="0">COUNTIF(B6:S6,"&gt;8/8/2013")</f>
        <v>0</v>
      </c>
    </row>
    <row r="7" spans="1:24" s="15" customFormat="1" ht="66" customHeight="1" thickBot="1" x14ac:dyDescent="0.3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3">
        <f>U7</f>
        <v>0</v>
      </c>
      <c r="U7" s="45">
        <f t="shared" si="0"/>
        <v>0</v>
      </c>
    </row>
    <row r="8" spans="1:24" s="15" customFormat="1" ht="66" customHeight="1" thickBot="1" x14ac:dyDescent="0.3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5">
        <f t="shared" si="0"/>
        <v>0</v>
      </c>
      <c r="W8" s="22"/>
      <c r="X8" s="22"/>
    </row>
    <row r="9" spans="1:24" s="15" customFormat="1" ht="24" customHeight="1" thickBot="1" x14ac:dyDescent="0.3">
      <c r="A9" s="122" t="s">
        <v>11</v>
      </c>
      <c r="B9" s="72" t="s">
        <v>63</v>
      </c>
      <c r="C9" s="73" t="s">
        <v>36</v>
      </c>
      <c r="D9" s="74">
        <v>42706</v>
      </c>
      <c r="E9" s="122"/>
      <c r="F9" s="122"/>
      <c r="G9" s="124"/>
      <c r="H9" s="122"/>
      <c r="I9" s="122"/>
      <c r="J9" s="124"/>
      <c r="K9" s="136"/>
      <c r="L9" s="136"/>
      <c r="M9" s="136"/>
      <c r="N9" s="122"/>
      <c r="O9" s="122"/>
      <c r="P9" s="124"/>
      <c r="Q9" s="122"/>
      <c r="R9" s="122"/>
      <c r="S9" s="124"/>
      <c r="T9" s="156">
        <f>SUM(U9:U14)</f>
        <v>4</v>
      </c>
      <c r="U9" s="45">
        <f t="shared" si="0"/>
        <v>1</v>
      </c>
    </row>
    <row r="10" spans="1:24" s="15" customFormat="1" ht="24" customHeight="1" thickBot="1" x14ac:dyDescent="0.3">
      <c r="A10" s="123"/>
      <c r="B10" s="119" t="s">
        <v>66</v>
      </c>
      <c r="C10" s="86" t="s">
        <v>35</v>
      </c>
      <c r="D10" s="87">
        <v>42706</v>
      </c>
      <c r="E10" s="123"/>
      <c r="F10" s="123"/>
      <c r="G10" s="125"/>
      <c r="H10" s="123"/>
      <c r="I10" s="123"/>
      <c r="J10" s="125"/>
      <c r="K10" s="137"/>
      <c r="L10" s="137"/>
      <c r="M10" s="137"/>
      <c r="N10" s="123"/>
      <c r="O10" s="123"/>
      <c r="P10" s="125"/>
      <c r="Q10" s="123"/>
      <c r="R10" s="123"/>
      <c r="S10" s="125"/>
      <c r="T10" s="157"/>
      <c r="U10" s="45">
        <f>COUNTIF(B10:S10,"&gt;8/8/2013")</f>
        <v>1</v>
      </c>
    </row>
    <row r="11" spans="1:24" s="15" customFormat="1" ht="24" customHeight="1" thickBot="1" x14ac:dyDescent="0.3">
      <c r="A11" s="123"/>
      <c r="B11" s="72" t="s">
        <v>57</v>
      </c>
      <c r="C11" s="73" t="s">
        <v>36</v>
      </c>
      <c r="D11" s="74">
        <v>42580</v>
      </c>
      <c r="E11" s="123"/>
      <c r="F11" s="123"/>
      <c r="G11" s="125"/>
      <c r="H11" s="123"/>
      <c r="I11" s="123"/>
      <c r="J11" s="125"/>
      <c r="K11" s="137"/>
      <c r="L11" s="137"/>
      <c r="M11" s="137"/>
      <c r="N11" s="123"/>
      <c r="O11" s="123"/>
      <c r="P11" s="125"/>
      <c r="Q11" s="123"/>
      <c r="R11" s="123"/>
      <c r="S11" s="125"/>
      <c r="T11" s="157"/>
      <c r="U11" s="45">
        <f t="shared" si="0"/>
        <v>1</v>
      </c>
    </row>
    <row r="12" spans="1:24" s="15" customFormat="1" ht="24" customHeight="1" thickBot="1" x14ac:dyDescent="0.3">
      <c r="A12" s="123"/>
      <c r="B12" s="119" t="s">
        <v>55</v>
      </c>
      <c r="C12" s="86" t="s">
        <v>35</v>
      </c>
      <c r="D12" s="87">
        <v>42573</v>
      </c>
      <c r="E12" s="123"/>
      <c r="F12" s="123"/>
      <c r="G12" s="125"/>
      <c r="H12" s="123"/>
      <c r="I12" s="123"/>
      <c r="J12" s="125"/>
      <c r="K12" s="137"/>
      <c r="L12" s="137"/>
      <c r="M12" s="137"/>
      <c r="N12" s="123"/>
      <c r="O12" s="123"/>
      <c r="P12" s="125"/>
      <c r="Q12" s="123"/>
      <c r="R12" s="123"/>
      <c r="S12" s="125"/>
      <c r="T12" s="157"/>
      <c r="U12" s="45">
        <f t="shared" si="0"/>
        <v>1</v>
      </c>
    </row>
    <row r="13" spans="1:24" s="15" customFormat="1" ht="24" customHeight="1" thickBot="1" x14ac:dyDescent="0.3">
      <c r="A13" s="123"/>
      <c r="B13" s="75"/>
      <c r="C13" s="76"/>
      <c r="D13" s="77"/>
      <c r="E13" s="123"/>
      <c r="F13" s="123"/>
      <c r="G13" s="125"/>
      <c r="H13" s="123"/>
      <c r="I13" s="123"/>
      <c r="J13" s="125"/>
      <c r="K13" s="137"/>
      <c r="L13" s="137"/>
      <c r="M13" s="137"/>
      <c r="N13" s="123"/>
      <c r="O13" s="123"/>
      <c r="P13" s="125"/>
      <c r="Q13" s="123"/>
      <c r="R13" s="123"/>
      <c r="S13" s="125"/>
      <c r="T13" s="157"/>
      <c r="U13" s="45">
        <f>COUNTIF(E13:S13,"&gt;8/8/2013")</f>
        <v>0</v>
      </c>
    </row>
    <row r="14" spans="1:24" s="15" customFormat="1" ht="24" customHeight="1" thickBot="1" x14ac:dyDescent="0.3">
      <c r="A14" s="123"/>
      <c r="B14" s="105"/>
      <c r="C14" s="29"/>
      <c r="D14" s="67"/>
      <c r="E14" s="123"/>
      <c r="F14" s="123"/>
      <c r="G14" s="125"/>
      <c r="H14" s="123"/>
      <c r="I14" s="123"/>
      <c r="J14" s="125"/>
      <c r="K14" s="137"/>
      <c r="L14" s="137"/>
      <c r="M14" s="137"/>
      <c r="N14" s="126"/>
      <c r="O14" s="126"/>
      <c r="P14" s="127"/>
      <c r="Q14" s="123"/>
      <c r="R14" s="123"/>
      <c r="S14" s="125"/>
      <c r="T14" s="157"/>
      <c r="U14" s="45">
        <f t="shared" si="0"/>
        <v>0</v>
      </c>
    </row>
    <row r="15" spans="1:24" s="15" customFormat="1" ht="24" customHeight="1" thickBot="1" x14ac:dyDescent="0.3">
      <c r="A15" s="122" t="s">
        <v>12</v>
      </c>
      <c r="B15" s="122" t="s">
        <v>39</v>
      </c>
      <c r="C15" s="122" t="s">
        <v>38</v>
      </c>
      <c r="D15" s="124">
        <v>42671</v>
      </c>
      <c r="E15" s="122"/>
      <c r="F15" s="122"/>
      <c r="G15" s="122"/>
      <c r="H15" s="36" t="s">
        <v>56</v>
      </c>
      <c r="I15" s="36" t="s">
        <v>36</v>
      </c>
      <c r="J15" s="37">
        <v>42538</v>
      </c>
      <c r="K15" s="122"/>
      <c r="L15" s="122"/>
      <c r="M15" s="124"/>
      <c r="N15" s="92" t="s">
        <v>60</v>
      </c>
      <c r="O15" s="102" t="s">
        <v>35</v>
      </c>
      <c r="P15" s="93">
        <v>42636</v>
      </c>
      <c r="Q15" s="36" t="s">
        <v>52</v>
      </c>
      <c r="R15" s="36" t="s">
        <v>35</v>
      </c>
      <c r="S15" s="37">
        <v>42489</v>
      </c>
      <c r="T15" s="156">
        <f>SUM(U15:U21)</f>
        <v>10</v>
      </c>
      <c r="U15" s="45">
        <f t="shared" si="0"/>
        <v>4</v>
      </c>
    </row>
    <row r="16" spans="1:24" s="15" customFormat="1" ht="24" customHeight="1" thickBot="1" x14ac:dyDescent="0.3">
      <c r="A16" s="123"/>
      <c r="B16" s="123"/>
      <c r="C16" s="123"/>
      <c r="D16" s="125"/>
      <c r="E16" s="123"/>
      <c r="F16" s="123"/>
      <c r="G16" s="123"/>
      <c r="I16" s="47"/>
      <c r="K16" s="123"/>
      <c r="L16" s="123"/>
      <c r="M16" s="125"/>
      <c r="N16" s="36" t="s">
        <v>59</v>
      </c>
      <c r="O16" s="36" t="s">
        <v>35</v>
      </c>
      <c r="P16" s="37">
        <v>42629</v>
      </c>
      <c r="Q16" s="36" t="s">
        <v>45</v>
      </c>
      <c r="R16" s="36" t="s">
        <v>36</v>
      </c>
      <c r="S16" s="37">
        <v>42447</v>
      </c>
      <c r="T16" s="157"/>
      <c r="U16" s="45">
        <f t="shared" si="0"/>
        <v>2</v>
      </c>
    </row>
    <row r="17" spans="1:22" s="15" customFormat="1" ht="24" customHeight="1" thickBot="1" x14ac:dyDescent="0.3">
      <c r="A17" s="123"/>
      <c r="B17" s="123"/>
      <c r="C17" s="123"/>
      <c r="D17" s="125"/>
      <c r="E17" s="123"/>
      <c r="F17" s="123"/>
      <c r="G17" s="123"/>
      <c r="H17" s="73"/>
      <c r="I17" s="73"/>
      <c r="J17" s="74"/>
      <c r="K17" s="123"/>
      <c r="L17" s="123"/>
      <c r="M17" s="125"/>
      <c r="N17" s="36" t="s">
        <v>64</v>
      </c>
      <c r="O17" s="96" t="s">
        <v>35</v>
      </c>
      <c r="P17" s="93">
        <v>42706</v>
      </c>
      <c r="Q17" s="115" t="s">
        <v>68</v>
      </c>
      <c r="R17" s="26" t="s">
        <v>35</v>
      </c>
      <c r="S17" s="116">
        <v>42713</v>
      </c>
      <c r="T17" s="157"/>
      <c r="U17" s="45">
        <f>COUNTIF(B17:S17,"&gt;8/8/2013")</f>
        <v>2</v>
      </c>
    </row>
    <row r="18" spans="1:22" s="15" customFormat="1" ht="24" customHeight="1" thickBot="1" x14ac:dyDescent="0.3">
      <c r="A18" s="123"/>
      <c r="B18" s="123"/>
      <c r="C18" s="123"/>
      <c r="D18" s="125"/>
      <c r="E18" s="123"/>
      <c r="F18" s="123"/>
      <c r="G18" s="123"/>
      <c r="H18" s="94"/>
      <c r="I18" s="47"/>
      <c r="J18" s="95"/>
      <c r="K18" s="123"/>
      <c r="L18" s="123"/>
      <c r="M18" s="125"/>
      <c r="N18" s="36" t="s">
        <v>61</v>
      </c>
      <c r="O18" s="96" t="s">
        <v>35</v>
      </c>
      <c r="P18" s="93">
        <v>42671</v>
      </c>
      <c r="Q18" s="94"/>
      <c r="R18" s="47"/>
      <c r="S18" s="95"/>
      <c r="T18" s="157"/>
      <c r="U18" s="45">
        <f t="shared" si="0"/>
        <v>1</v>
      </c>
    </row>
    <row r="19" spans="1:22" s="15" customFormat="1" ht="24" customHeight="1" thickBot="1" x14ac:dyDescent="0.3">
      <c r="A19" s="123"/>
      <c r="B19" s="123"/>
      <c r="C19" s="123"/>
      <c r="D19" s="125"/>
      <c r="E19" s="123"/>
      <c r="F19" s="123"/>
      <c r="G19" s="123"/>
      <c r="H19" s="94"/>
      <c r="I19" s="47"/>
      <c r="J19" s="95"/>
      <c r="K19" s="123"/>
      <c r="L19" s="123"/>
      <c r="M19" s="125"/>
      <c r="N19" s="36" t="s">
        <v>62</v>
      </c>
      <c r="O19" s="103" t="s">
        <v>35</v>
      </c>
      <c r="P19" s="104">
        <v>42678</v>
      </c>
      <c r="Q19" s="25"/>
      <c r="R19" s="114"/>
      <c r="S19" s="22"/>
      <c r="T19" s="157"/>
      <c r="U19" s="45">
        <f t="shared" si="0"/>
        <v>1</v>
      </c>
    </row>
    <row r="20" spans="1:22" s="15" customFormat="1" ht="24" customHeight="1" thickBot="1" x14ac:dyDescent="0.3">
      <c r="A20" s="123"/>
      <c r="B20" s="123"/>
      <c r="C20" s="123"/>
      <c r="D20" s="125"/>
      <c r="E20" s="123"/>
      <c r="F20" s="123"/>
      <c r="G20" s="123"/>
      <c r="H20" s="47"/>
      <c r="I20" s="98"/>
      <c r="J20" s="99"/>
      <c r="K20" s="123"/>
      <c r="L20" s="123"/>
      <c r="M20" s="125"/>
      <c r="N20" s="65"/>
      <c r="O20" s="83"/>
      <c r="P20" s="97"/>
      <c r="Q20" s="36"/>
      <c r="R20" s="36"/>
      <c r="S20" s="37"/>
      <c r="T20" s="157"/>
      <c r="U20" s="45">
        <f t="shared" si="0"/>
        <v>0</v>
      </c>
    </row>
    <row r="21" spans="1:22" s="15" customFormat="1" ht="24" customHeight="1" thickBot="1" x14ac:dyDescent="0.3">
      <c r="A21" s="123"/>
      <c r="B21" s="123"/>
      <c r="C21" s="123"/>
      <c r="D21" s="125"/>
      <c r="E21" s="123"/>
      <c r="F21" s="123"/>
      <c r="G21" s="123"/>
      <c r="H21" s="98"/>
      <c r="I21" s="98"/>
      <c r="J21" s="99"/>
      <c r="K21" s="123"/>
      <c r="L21" s="123"/>
      <c r="M21" s="125"/>
      <c r="N21" s="36"/>
      <c r="O21" s="96"/>
      <c r="P21" s="88"/>
      <c r="Q21" s="36"/>
      <c r="R21" s="36"/>
      <c r="S21" s="37"/>
      <c r="T21" s="157"/>
      <c r="U21" s="45">
        <f t="shared" si="0"/>
        <v>0</v>
      </c>
    </row>
    <row r="22" spans="1:22" s="15" customFormat="1" ht="24" customHeight="1" thickBot="1" x14ac:dyDescent="0.3">
      <c r="A22" s="36" t="s">
        <v>47</v>
      </c>
      <c r="B22" s="47"/>
      <c r="C22" s="47"/>
      <c r="D22" s="47"/>
      <c r="E22" s="111"/>
      <c r="F22" s="111"/>
      <c r="G22" s="111"/>
      <c r="H22" s="110"/>
      <c r="I22" s="110"/>
      <c r="J22" s="112"/>
      <c r="K22" s="110" t="s">
        <v>50</v>
      </c>
      <c r="L22" s="110" t="s">
        <v>35</v>
      </c>
      <c r="M22" s="112">
        <v>42461</v>
      </c>
      <c r="N22" s="110"/>
      <c r="O22" s="110"/>
      <c r="P22" s="110"/>
      <c r="Q22" s="110"/>
      <c r="R22" s="110"/>
      <c r="S22" s="110"/>
      <c r="T22" s="113">
        <f>U22</f>
        <v>1</v>
      </c>
      <c r="U22" s="45">
        <f t="shared" si="0"/>
        <v>1</v>
      </c>
    </row>
    <row r="23" spans="1:22" s="15" customFormat="1" ht="24" customHeight="1" thickBot="1" x14ac:dyDescent="0.3">
      <c r="A23" s="23" t="s">
        <v>13</v>
      </c>
      <c r="B23" s="131">
        <f>B24</f>
        <v>5</v>
      </c>
      <c r="C23" s="132"/>
      <c r="D23" s="133"/>
      <c r="E23" s="131">
        <f>E24</f>
        <v>0</v>
      </c>
      <c r="F23" s="132"/>
      <c r="G23" s="133"/>
      <c r="H23" s="131">
        <f>H24</f>
        <v>1</v>
      </c>
      <c r="I23" s="132"/>
      <c r="J23" s="133"/>
      <c r="K23" s="131">
        <f>K24</f>
        <v>1</v>
      </c>
      <c r="L23" s="132"/>
      <c r="M23" s="133"/>
      <c r="N23" s="131">
        <f>N24</f>
        <v>5</v>
      </c>
      <c r="O23" s="132"/>
      <c r="P23" s="133"/>
      <c r="Q23" s="141">
        <f>COUNTIF(Q6:Q22,"*")</f>
        <v>3</v>
      </c>
      <c r="R23" s="142"/>
      <c r="S23" s="143"/>
      <c r="T23" s="13">
        <f>SUM(T6:T22)</f>
        <v>15</v>
      </c>
      <c r="V23" s="15">
        <f>SUM(T6:T22)</f>
        <v>15</v>
      </c>
    </row>
    <row r="24" spans="1:22" s="15" customFormat="1" ht="19" hidden="1" x14ac:dyDescent="0.25">
      <c r="A24" s="35"/>
      <c r="B24" s="34">
        <f>COUNTIF(B6:B22,"*")</f>
        <v>5</v>
      </c>
      <c r="C24" s="35"/>
      <c r="D24" s="24"/>
      <c r="E24" s="45">
        <f>COUNTIF(E6:E22,"*")</f>
        <v>0</v>
      </c>
      <c r="F24" s="24"/>
      <c r="G24" s="24"/>
      <c r="H24" s="45">
        <f>COUNTIF(H6:H22,"*")</f>
        <v>1</v>
      </c>
      <c r="I24" s="24"/>
      <c r="J24" s="24"/>
      <c r="K24" s="45">
        <f>COUNTIF(K6:K22,"*")</f>
        <v>1</v>
      </c>
      <c r="L24" s="24"/>
      <c r="M24" s="24"/>
      <c r="N24" s="45">
        <f>COUNTIF(N6:N22,"*")</f>
        <v>5</v>
      </c>
      <c r="O24" s="24"/>
      <c r="P24" s="24"/>
      <c r="Q24" s="45">
        <f>COUNTIF(Q6:Q22,"*")</f>
        <v>3</v>
      </c>
      <c r="R24" s="56"/>
      <c r="S24" s="56"/>
      <c r="T24" s="24">
        <f>SUM(B24:S24)</f>
        <v>15</v>
      </c>
    </row>
    <row r="25" spans="1:22" s="15" customFormat="1" ht="15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T25" s="56"/>
    </row>
    <row r="26" spans="1:22" s="15" customFormat="1" ht="20" thickBot="1" x14ac:dyDescent="0.3">
      <c r="A26" s="25"/>
    </row>
    <row r="27" spans="1:22" s="15" customFormat="1" ht="20" thickBot="1" x14ac:dyDescent="0.3">
      <c r="A27" s="13"/>
      <c r="B27" s="131" t="s">
        <v>0</v>
      </c>
      <c r="C27" s="132"/>
      <c r="D27" s="133"/>
      <c r="E27" s="131" t="s">
        <v>1</v>
      </c>
      <c r="F27" s="132"/>
      <c r="G27" s="133"/>
      <c r="H27" s="131" t="s">
        <v>2</v>
      </c>
      <c r="I27" s="132"/>
      <c r="J27" s="133"/>
      <c r="K27" s="131" t="s">
        <v>3</v>
      </c>
      <c r="L27" s="132"/>
      <c r="M27" s="133"/>
      <c r="N27" s="131" t="s">
        <v>4</v>
      </c>
      <c r="O27" s="132"/>
      <c r="P27" s="133"/>
      <c r="Q27" s="131" t="s">
        <v>5</v>
      </c>
      <c r="R27" s="132"/>
      <c r="S27" s="133"/>
      <c r="T27" s="14" t="s">
        <v>6</v>
      </c>
    </row>
    <row r="28" spans="1:22" s="15" customFormat="1" ht="37" thickBot="1" x14ac:dyDescent="0.3">
      <c r="A28" s="16" t="s">
        <v>7</v>
      </c>
      <c r="B28" s="128">
        <v>195976</v>
      </c>
      <c r="C28" s="129"/>
      <c r="D28" s="130"/>
      <c r="E28" s="128">
        <v>67292</v>
      </c>
      <c r="F28" s="129"/>
      <c r="G28" s="130"/>
      <c r="H28" s="128">
        <v>56853</v>
      </c>
      <c r="I28" s="129"/>
      <c r="J28" s="130"/>
      <c r="K28" s="128">
        <v>77062</v>
      </c>
      <c r="L28" s="129"/>
      <c r="M28" s="130"/>
      <c r="N28" s="128">
        <v>23583</v>
      </c>
      <c r="O28" s="129"/>
      <c r="P28" s="130"/>
      <c r="Q28" s="128">
        <v>397183</v>
      </c>
      <c r="R28" s="129"/>
      <c r="S28" s="130"/>
      <c r="T28" s="17">
        <v>949113</v>
      </c>
    </row>
    <row r="29" spans="1:22" s="15" customFormat="1" ht="37" thickBot="1" x14ac:dyDescent="0.3">
      <c r="A29" s="16"/>
      <c r="B29" s="18" t="s">
        <v>14</v>
      </c>
      <c r="C29" s="18" t="s">
        <v>34</v>
      </c>
      <c r="D29" s="18" t="s">
        <v>16</v>
      </c>
      <c r="E29" s="18" t="s">
        <v>14</v>
      </c>
      <c r="F29" s="18" t="s">
        <v>34</v>
      </c>
      <c r="G29" s="18" t="s">
        <v>16</v>
      </c>
      <c r="H29" s="18" t="s">
        <v>14</v>
      </c>
      <c r="I29" s="18" t="s">
        <v>34</v>
      </c>
      <c r="J29" s="18" t="s">
        <v>16</v>
      </c>
      <c r="K29" s="68" t="s">
        <v>14</v>
      </c>
      <c r="L29" s="68" t="s">
        <v>34</v>
      </c>
      <c r="M29" s="68" t="s">
        <v>16</v>
      </c>
      <c r="N29" s="18" t="s">
        <v>14</v>
      </c>
      <c r="O29" s="18" t="s">
        <v>34</v>
      </c>
      <c r="P29" s="18" t="s">
        <v>16</v>
      </c>
      <c r="Q29" s="18" t="s">
        <v>14</v>
      </c>
      <c r="R29" s="18" t="s">
        <v>34</v>
      </c>
      <c r="S29" s="18" t="s">
        <v>16</v>
      </c>
      <c r="T29" s="17"/>
      <c r="U29" s="34"/>
    </row>
    <row r="30" spans="1:22" s="15" customFormat="1" ht="24" customHeight="1" thickBot="1" x14ac:dyDescent="0.3">
      <c r="A30" s="134" t="s">
        <v>17</v>
      </c>
      <c r="B30" s="72" t="s">
        <v>63</v>
      </c>
      <c r="C30" s="73" t="s">
        <v>36</v>
      </c>
      <c r="D30" s="74">
        <v>42706</v>
      </c>
      <c r="E30" s="122"/>
      <c r="F30" s="122"/>
      <c r="G30" s="124"/>
      <c r="H30" s="90"/>
      <c r="I30" s="90"/>
      <c r="J30" s="91"/>
      <c r="K30" s="136"/>
      <c r="L30" s="136"/>
      <c r="M30" s="136"/>
      <c r="N30" s="96" t="s">
        <v>60</v>
      </c>
      <c r="O30" s="36" t="s">
        <v>35</v>
      </c>
      <c r="P30" s="97">
        <v>42636</v>
      </c>
      <c r="Q30" s="36" t="s">
        <v>65</v>
      </c>
      <c r="R30" s="36" t="s">
        <v>35</v>
      </c>
      <c r="S30" s="37">
        <v>42713</v>
      </c>
      <c r="T30" s="120">
        <f>SUM(U30:U36)</f>
        <v>8</v>
      </c>
      <c r="U30" s="45">
        <f>COUNTIF(B30:S30,"&gt;8/8/2013")</f>
        <v>3</v>
      </c>
    </row>
    <row r="31" spans="1:22" s="15" customFormat="1" ht="24" customHeight="1" thickBot="1" x14ac:dyDescent="0.3">
      <c r="A31" s="135"/>
      <c r="B31" s="119" t="s">
        <v>66</v>
      </c>
      <c r="C31" s="86" t="s">
        <v>35</v>
      </c>
      <c r="D31" s="87">
        <v>42706</v>
      </c>
      <c r="E31" s="123"/>
      <c r="F31" s="123"/>
      <c r="G31" s="125"/>
      <c r="H31" s="94"/>
      <c r="I31" s="47"/>
      <c r="J31" s="95"/>
      <c r="K31" s="137"/>
      <c r="L31" s="137"/>
      <c r="M31" s="137"/>
      <c r="N31" s="36" t="s">
        <v>62</v>
      </c>
      <c r="O31" s="103" t="s">
        <v>35</v>
      </c>
      <c r="P31" s="104">
        <v>42678</v>
      </c>
      <c r="R31" s="47"/>
      <c r="T31" s="121"/>
      <c r="U31" s="45">
        <f t="shared" ref="U30:U43" si="1">COUNTIF(B31:S31,"&gt;8/8/2013")</f>
        <v>2</v>
      </c>
    </row>
    <row r="32" spans="1:22" s="15" customFormat="1" ht="24" customHeight="1" thickBot="1" x14ac:dyDescent="0.3">
      <c r="A32" s="135"/>
      <c r="B32" s="89" t="s">
        <v>39</v>
      </c>
      <c r="C32" s="90" t="s">
        <v>38</v>
      </c>
      <c r="D32" s="91">
        <v>42671</v>
      </c>
      <c r="E32" s="123"/>
      <c r="F32" s="123"/>
      <c r="G32" s="125"/>
      <c r="I32" s="117"/>
      <c r="K32" s="137"/>
      <c r="L32" s="137"/>
      <c r="M32" s="137"/>
      <c r="N32" s="36" t="s">
        <v>64</v>
      </c>
      <c r="O32" s="108" t="s">
        <v>35</v>
      </c>
      <c r="P32" s="109">
        <v>42706</v>
      </c>
      <c r="Q32" s="36"/>
      <c r="R32" s="36"/>
      <c r="S32" s="37"/>
      <c r="T32" s="121"/>
      <c r="U32" s="45">
        <f t="shared" si="1"/>
        <v>2</v>
      </c>
    </row>
    <row r="33" spans="1:21" s="15" customFormat="1" ht="24" customHeight="1" thickBot="1" x14ac:dyDescent="0.3">
      <c r="A33" s="135"/>
      <c r="B33" s="105"/>
      <c r="C33" s="29"/>
      <c r="D33" s="67"/>
      <c r="E33" s="123"/>
      <c r="F33" s="123"/>
      <c r="G33" s="125"/>
      <c r="H33" s="76"/>
      <c r="I33" s="76"/>
      <c r="J33" s="77"/>
      <c r="K33" s="137"/>
      <c r="L33" s="137"/>
      <c r="M33" s="137"/>
      <c r="N33" s="36" t="s">
        <v>61</v>
      </c>
      <c r="O33" s="108" t="s">
        <v>35</v>
      </c>
      <c r="P33" s="109">
        <v>42671</v>
      </c>
      <c r="Q33" s="61"/>
      <c r="R33" s="61"/>
      <c r="S33" s="67"/>
      <c r="T33" s="121"/>
      <c r="U33" s="45">
        <f t="shared" si="1"/>
        <v>1</v>
      </c>
    </row>
    <row r="34" spans="1:21" s="15" customFormat="1" ht="24" customHeight="1" thickBot="1" x14ac:dyDescent="0.3">
      <c r="A34" s="135"/>
      <c r="B34" s="94"/>
      <c r="C34" s="47"/>
      <c r="D34" s="95"/>
      <c r="E34" s="123"/>
      <c r="F34" s="123"/>
      <c r="G34" s="125"/>
      <c r="H34" s="94"/>
      <c r="I34" s="47"/>
      <c r="J34" s="95"/>
      <c r="K34" s="137"/>
      <c r="L34" s="137"/>
      <c r="M34" s="137"/>
      <c r="N34" s="94"/>
      <c r="O34" s="47"/>
      <c r="P34" s="95"/>
      <c r="Q34" s="36"/>
      <c r="R34" s="36"/>
      <c r="S34" s="37"/>
      <c r="T34" s="121"/>
      <c r="U34" s="45">
        <f t="shared" si="1"/>
        <v>0</v>
      </c>
    </row>
    <row r="35" spans="1:21" s="15" customFormat="1" ht="24" customHeight="1" thickBot="1" x14ac:dyDescent="0.3">
      <c r="A35" s="135"/>
      <c r="B35" s="47"/>
      <c r="C35" s="47"/>
      <c r="D35" s="47"/>
      <c r="E35" s="123"/>
      <c r="F35" s="123"/>
      <c r="G35" s="125"/>
      <c r="H35" s="79"/>
      <c r="I35" s="79"/>
      <c r="J35" s="80"/>
      <c r="K35" s="137"/>
      <c r="L35" s="137"/>
      <c r="M35" s="137"/>
      <c r="N35" s="100"/>
      <c r="O35" s="118"/>
      <c r="P35" s="101"/>
      <c r="Q35" s="36"/>
      <c r="R35" s="36"/>
      <c r="S35" s="37"/>
      <c r="T35" s="121"/>
      <c r="U35" s="45">
        <f t="shared" si="1"/>
        <v>0</v>
      </c>
    </row>
    <row r="36" spans="1:21" s="15" customFormat="1" ht="24" customHeight="1" thickBot="1" x14ac:dyDescent="0.3">
      <c r="A36" s="135"/>
      <c r="B36" s="47"/>
      <c r="C36" s="47"/>
      <c r="D36" s="47"/>
      <c r="E36" s="123"/>
      <c r="F36" s="123"/>
      <c r="G36" s="125"/>
      <c r="H36" s="79"/>
      <c r="I36" s="79"/>
      <c r="J36" s="80"/>
      <c r="K36" s="137"/>
      <c r="L36" s="137"/>
      <c r="M36" s="137"/>
      <c r="N36" s="100"/>
      <c r="O36" s="36"/>
      <c r="P36" s="101"/>
      <c r="R36" s="47"/>
      <c r="T36" s="121"/>
      <c r="U36" s="45">
        <f t="shared" si="1"/>
        <v>0</v>
      </c>
    </row>
    <row r="37" spans="1:21" s="15" customFormat="1" ht="23" customHeight="1" thickBot="1" x14ac:dyDescent="0.3">
      <c r="A37" s="134" t="s">
        <v>18</v>
      </c>
      <c r="B37" s="36" t="s">
        <v>55</v>
      </c>
      <c r="C37" s="36" t="s">
        <v>35</v>
      </c>
      <c r="D37" s="37">
        <v>42573</v>
      </c>
      <c r="E37" s="122"/>
      <c r="F37" s="122"/>
      <c r="G37" s="124"/>
      <c r="H37" s="122"/>
      <c r="I37" s="122"/>
      <c r="J37" s="124"/>
      <c r="K37" s="158"/>
      <c r="L37" s="122"/>
      <c r="M37" s="124"/>
      <c r="N37" s="36" t="s">
        <v>59</v>
      </c>
      <c r="O37" s="36" t="s">
        <v>35</v>
      </c>
      <c r="P37" s="37">
        <v>42629</v>
      </c>
      <c r="Q37" s="36"/>
      <c r="R37" s="36"/>
      <c r="S37" s="37"/>
      <c r="T37" s="120">
        <f>SUM(U37:U39)</f>
        <v>3</v>
      </c>
      <c r="U37" s="45">
        <f t="shared" si="1"/>
        <v>2</v>
      </c>
    </row>
    <row r="38" spans="1:21" s="15" customFormat="1" ht="23" customHeight="1" thickBot="1" x14ac:dyDescent="0.3">
      <c r="A38" s="135"/>
      <c r="B38" s="75" t="s">
        <v>57</v>
      </c>
      <c r="C38" s="76" t="s">
        <v>36</v>
      </c>
      <c r="D38" s="77">
        <v>42580</v>
      </c>
      <c r="E38" s="123"/>
      <c r="F38" s="123"/>
      <c r="G38" s="125"/>
      <c r="H38" s="123"/>
      <c r="I38" s="123"/>
      <c r="J38" s="125"/>
      <c r="K38" s="159"/>
      <c r="L38" s="123"/>
      <c r="M38" s="125"/>
      <c r="N38" s="36"/>
      <c r="O38" s="96"/>
      <c r="P38" s="97"/>
      <c r="Q38" s="47"/>
      <c r="R38" s="47"/>
      <c r="S38" s="47"/>
      <c r="T38" s="121"/>
      <c r="U38" s="45">
        <f t="shared" si="1"/>
        <v>1</v>
      </c>
    </row>
    <row r="39" spans="1:21" s="15" customFormat="1" ht="23" customHeight="1" thickBot="1" x14ac:dyDescent="0.3">
      <c r="A39" s="135"/>
      <c r="B39" s="89"/>
      <c r="C39" s="90"/>
      <c r="D39" s="91"/>
      <c r="E39" s="123"/>
      <c r="F39" s="123"/>
      <c r="G39" s="125"/>
      <c r="H39" s="126"/>
      <c r="I39" s="126"/>
      <c r="J39" s="127"/>
      <c r="K39" s="159"/>
      <c r="L39" s="123"/>
      <c r="M39" s="125"/>
      <c r="N39" s="81"/>
      <c r="O39" s="82"/>
      <c r="P39" s="78"/>
      <c r="Q39" s="36"/>
      <c r="R39" s="36"/>
      <c r="S39" s="37"/>
      <c r="T39" s="121"/>
      <c r="U39" s="45">
        <f t="shared" si="1"/>
        <v>0</v>
      </c>
    </row>
    <row r="40" spans="1:21" s="15" customFormat="1" ht="23" customHeight="1" thickBot="1" x14ac:dyDescent="0.3">
      <c r="A40" s="134" t="s">
        <v>19</v>
      </c>
      <c r="B40" s="106"/>
      <c r="C40" s="106"/>
      <c r="D40" s="107"/>
      <c r="E40" s="122"/>
      <c r="F40" s="122"/>
      <c r="G40" s="122"/>
      <c r="H40" s="122" t="s">
        <v>56</v>
      </c>
      <c r="I40" s="122" t="s">
        <v>38</v>
      </c>
      <c r="J40" s="124">
        <v>42538</v>
      </c>
      <c r="K40" s="122" t="s">
        <v>50</v>
      </c>
      <c r="L40" s="122" t="s">
        <v>35</v>
      </c>
      <c r="M40" s="124">
        <v>42461</v>
      </c>
      <c r="N40" s="122"/>
      <c r="O40" s="122"/>
      <c r="P40" s="122"/>
      <c r="Q40" s="36" t="s">
        <v>45</v>
      </c>
      <c r="R40" s="36" t="s">
        <v>36</v>
      </c>
      <c r="S40" s="37">
        <v>42447</v>
      </c>
      <c r="T40" s="120">
        <f>SUM(U40:U42)</f>
        <v>4</v>
      </c>
      <c r="U40" s="45">
        <f t="shared" si="1"/>
        <v>3</v>
      </c>
    </row>
    <row r="41" spans="1:21" s="15" customFormat="1" ht="23" customHeight="1" thickBot="1" x14ac:dyDescent="0.3">
      <c r="A41" s="135"/>
      <c r="B41" s="106"/>
      <c r="C41" s="106"/>
      <c r="D41" s="107"/>
      <c r="E41" s="123"/>
      <c r="F41" s="123"/>
      <c r="G41" s="123"/>
      <c r="H41" s="123"/>
      <c r="I41" s="123"/>
      <c r="J41" s="125"/>
      <c r="K41" s="123"/>
      <c r="L41" s="123"/>
      <c r="M41" s="125"/>
      <c r="N41" s="123"/>
      <c r="O41" s="123"/>
      <c r="P41" s="123"/>
      <c r="Q41" s="36" t="s">
        <v>52</v>
      </c>
      <c r="R41" s="36" t="s">
        <v>35</v>
      </c>
      <c r="S41" s="37">
        <v>42489</v>
      </c>
      <c r="T41" s="121"/>
      <c r="U41" s="45">
        <f t="shared" si="1"/>
        <v>1</v>
      </c>
    </row>
    <row r="42" spans="1:21" s="15" customFormat="1" ht="23" customHeight="1" thickBot="1" x14ac:dyDescent="0.3">
      <c r="A42" s="135"/>
      <c r="B42" s="47"/>
      <c r="C42" s="47"/>
      <c r="D42" s="47"/>
      <c r="E42" s="126"/>
      <c r="F42" s="126"/>
      <c r="G42" s="126"/>
      <c r="H42" s="126"/>
      <c r="I42" s="126"/>
      <c r="J42" s="127"/>
      <c r="K42" s="126"/>
      <c r="L42" s="126"/>
      <c r="M42" s="127"/>
      <c r="N42" s="123"/>
      <c r="O42" s="123"/>
      <c r="P42" s="123"/>
      <c r="Q42" s="36"/>
      <c r="R42" s="36"/>
      <c r="S42" s="37"/>
      <c r="T42" s="121"/>
      <c r="U42" s="45">
        <f t="shared" si="1"/>
        <v>0</v>
      </c>
    </row>
    <row r="43" spans="1:21" s="15" customFormat="1" ht="23" customHeight="1" thickBot="1" x14ac:dyDescent="0.3">
      <c r="A43" s="26" t="s">
        <v>20</v>
      </c>
      <c r="B43" s="36"/>
      <c r="C43" s="36"/>
      <c r="D43" s="36"/>
      <c r="E43" s="27"/>
      <c r="F43" s="27"/>
      <c r="G43" s="27"/>
      <c r="H43" s="16"/>
      <c r="I43" s="16"/>
      <c r="J43" s="28"/>
      <c r="K43" s="27"/>
      <c r="L43" s="27"/>
      <c r="M43" s="30"/>
      <c r="N43" s="47"/>
      <c r="O43" s="47"/>
      <c r="P43" s="47"/>
      <c r="Q43" s="36"/>
      <c r="R43" s="36"/>
      <c r="S43" s="36"/>
      <c r="T43" s="13">
        <f>U43</f>
        <v>0</v>
      </c>
      <c r="U43" s="45">
        <f t="shared" si="1"/>
        <v>0</v>
      </c>
    </row>
    <row r="44" spans="1:21" s="15" customFormat="1" ht="24" customHeight="1" thickBot="1" x14ac:dyDescent="0.3">
      <c r="A44" s="29" t="s">
        <v>13</v>
      </c>
      <c r="B44" s="131">
        <f>B45</f>
        <v>5</v>
      </c>
      <c r="C44" s="132"/>
      <c r="D44" s="133"/>
      <c r="E44" s="131">
        <f>E45</f>
        <v>0</v>
      </c>
      <c r="F44" s="132"/>
      <c r="G44" s="133"/>
      <c r="H44" s="131">
        <f>H45</f>
        <v>1</v>
      </c>
      <c r="I44" s="132"/>
      <c r="J44" s="133"/>
      <c r="K44" s="131">
        <f>K45</f>
        <v>1</v>
      </c>
      <c r="L44" s="132"/>
      <c r="M44" s="133"/>
      <c r="N44" s="141">
        <f>N45</f>
        <v>5</v>
      </c>
      <c r="O44" s="142"/>
      <c r="P44" s="143"/>
      <c r="Q44" s="141">
        <f>Q45</f>
        <v>3</v>
      </c>
      <c r="R44" s="142"/>
      <c r="S44" s="143"/>
      <c r="T44" s="21">
        <f>SUM(U30:U43)</f>
        <v>15</v>
      </c>
    </row>
    <row r="45" spans="1:21" ht="19" hidden="1" x14ac:dyDescent="0.25">
      <c r="B45" s="34">
        <f>COUNTIF(B30:B43,"*")</f>
        <v>5</v>
      </c>
      <c r="C45" s="35"/>
      <c r="D45" s="24"/>
      <c r="E45" s="45">
        <f>COUNTIF(E30:E43,"*")</f>
        <v>0</v>
      </c>
      <c r="F45" s="24"/>
      <c r="G45" s="24"/>
      <c r="H45" s="45">
        <f>COUNTIF(H30:H43,"*")</f>
        <v>1</v>
      </c>
      <c r="I45" s="24"/>
      <c r="J45" s="24"/>
      <c r="K45" s="45">
        <f>COUNTIF(K30:K43,"*")</f>
        <v>1</v>
      </c>
      <c r="L45" s="24"/>
      <c r="M45" s="24"/>
      <c r="N45" s="45">
        <f>COUNTIF(N30:N43,"*")</f>
        <v>5</v>
      </c>
      <c r="O45" s="2"/>
      <c r="P45" s="2"/>
      <c r="Q45" s="45">
        <f>COUNTIF(Q30:Q43,"*")</f>
        <v>3</v>
      </c>
      <c r="T45">
        <f>SUM(B45:S45)</f>
        <v>15</v>
      </c>
    </row>
    <row r="46" spans="1:21" ht="19" x14ac:dyDescent="0.25">
      <c r="A46" s="3" t="s">
        <v>48</v>
      </c>
      <c r="B46" s="57"/>
      <c r="C46" s="58"/>
      <c r="D46" s="24"/>
      <c r="E46" s="57"/>
      <c r="F46" s="24"/>
      <c r="G46" s="24"/>
      <c r="H46" s="57"/>
      <c r="I46" s="24"/>
      <c r="J46" s="24"/>
      <c r="K46" s="57"/>
      <c r="L46" s="24"/>
      <c r="M46" s="24"/>
      <c r="N46" s="2"/>
      <c r="O46" s="2"/>
      <c r="P46" s="2"/>
    </row>
    <row r="47" spans="1:21" x14ac:dyDescent="0.2">
      <c r="A47" s="3"/>
      <c r="K47" s="2"/>
      <c r="N47" s="2"/>
      <c r="O47" s="2"/>
      <c r="P47" s="2"/>
    </row>
    <row r="48" spans="1:21" ht="17" thickBot="1" x14ac:dyDescent="0.25">
      <c r="K48" s="2"/>
      <c r="M48" s="2"/>
      <c r="N48" s="2"/>
      <c r="O48" s="2"/>
      <c r="P48" s="2"/>
    </row>
    <row r="49" spans="1:20" ht="25" customHeight="1" thickBot="1" x14ac:dyDescent="0.25">
      <c r="A49" s="4"/>
      <c r="B49" s="144" t="s">
        <v>0</v>
      </c>
      <c r="C49" s="145"/>
      <c r="D49" s="146"/>
      <c r="E49" s="144" t="s">
        <v>1</v>
      </c>
      <c r="F49" s="145"/>
      <c r="G49" s="146"/>
      <c r="H49" s="144" t="s">
        <v>2</v>
      </c>
      <c r="I49" s="145"/>
      <c r="J49" s="146"/>
      <c r="K49" s="144" t="s">
        <v>3</v>
      </c>
      <c r="L49" s="145"/>
      <c r="M49" s="146"/>
      <c r="N49" s="144" t="s">
        <v>4</v>
      </c>
      <c r="O49" s="145"/>
      <c r="P49" s="146"/>
      <c r="Q49" s="144" t="s">
        <v>5</v>
      </c>
      <c r="R49" s="145"/>
      <c r="S49" s="146"/>
      <c r="T49" s="5" t="s">
        <v>6</v>
      </c>
    </row>
    <row r="50" spans="1:20" ht="33" thickBot="1" x14ac:dyDescent="0.25">
      <c r="A50" s="6" t="s">
        <v>7</v>
      </c>
      <c r="B50" s="138">
        <v>195976</v>
      </c>
      <c r="C50" s="139"/>
      <c r="D50" s="140"/>
      <c r="E50" s="138">
        <v>67292</v>
      </c>
      <c r="F50" s="139"/>
      <c r="G50" s="140"/>
      <c r="H50" s="138">
        <v>56853</v>
      </c>
      <c r="I50" s="139"/>
      <c r="J50" s="140"/>
      <c r="K50" s="138">
        <v>77062</v>
      </c>
      <c r="L50" s="139"/>
      <c r="M50" s="140"/>
      <c r="N50" s="138">
        <v>23583</v>
      </c>
      <c r="O50" s="139"/>
      <c r="P50" s="140"/>
      <c r="Q50" s="138">
        <v>397183</v>
      </c>
      <c r="R50" s="139"/>
      <c r="S50" s="140"/>
      <c r="T50" s="7">
        <v>949113</v>
      </c>
    </row>
    <row r="51" spans="1:20" ht="17" thickBot="1" x14ac:dyDescent="0.25">
      <c r="A51" s="6"/>
      <c r="B51" s="8" t="s">
        <v>14</v>
      </c>
      <c r="C51" s="8" t="s">
        <v>15</v>
      </c>
      <c r="D51" s="8" t="s">
        <v>16</v>
      </c>
      <c r="E51" s="8" t="s">
        <v>14</v>
      </c>
      <c r="F51" s="8" t="s">
        <v>15</v>
      </c>
      <c r="G51" s="8" t="s">
        <v>16</v>
      </c>
      <c r="H51" s="8" t="s">
        <v>14</v>
      </c>
      <c r="I51" s="8" t="s">
        <v>15</v>
      </c>
      <c r="J51" s="8" t="s">
        <v>16</v>
      </c>
      <c r="K51" s="8" t="s">
        <v>14</v>
      </c>
      <c r="L51" s="8" t="s">
        <v>15</v>
      </c>
      <c r="M51" s="8" t="s">
        <v>16</v>
      </c>
      <c r="N51" s="8" t="s">
        <v>14</v>
      </c>
      <c r="O51" s="8" t="s">
        <v>15</v>
      </c>
      <c r="P51" s="8" t="s">
        <v>16</v>
      </c>
      <c r="Q51" s="8" t="s">
        <v>14</v>
      </c>
      <c r="R51" s="8" t="s">
        <v>15</v>
      </c>
      <c r="S51" s="8" t="s">
        <v>16</v>
      </c>
      <c r="T51" s="7"/>
    </row>
    <row r="52" spans="1:20" ht="16" customHeight="1" thickBot="1" x14ac:dyDescent="0.25">
      <c r="A52" s="150" t="s">
        <v>21</v>
      </c>
      <c r="B52" s="38" t="s">
        <v>22</v>
      </c>
      <c r="C52" s="38"/>
      <c r="D52" s="62">
        <v>42079</v>
      </c>
      <c r="E52" s="150"/>
      <c r="F52" s="150"/>
      <c r="G52" s="150"/>
      <c r="H52" s="59" t="s">
        <v>42</v>
      </c>
      <c r="I52" s="59" t="s">
        <v>38</v>
      </c>
      <c r="J52" s="60">
        <v>42412</v>
      </c>
      <c r="K52" s="150" t="s">
        <v>32</v>
      </c>
      <c r="L52" s="150"/>
      <c r="M52" s="153">
        <v>42272</v>
      </c>
      <c r="N52" s="11" t="s">
        <v>23</v>
      </c>
      <c r="O52" s="11"/>
      <c r="P52" s="11">
        <v>42144</v>
      </c>
      <c r="Q52" s="48" t="s">
        <v>33</v>
      </c>
      <c r="R52" s="48" t="s">
        <v>36</v>
      </c>
      <c r="S52" s="49">
        <v>42258</v>
      </c>
      <c r="T52" s="147"/>
    </row>
    <row r="53" spans="1:20" s="31" customFormat="1" ht="16" customHeight="1" thickBot="1" x14ac:dyDescent="0.25">
      <c r="A53" s="151"/>
      <c r="B53" s="36" t="s">
        <v>39</v>
      </c>
      <c r="C53" s="36" t="s">
        <v>38</v>
      </c>
      <c r="D53" s="37">
        <v>42722</v>
      </c>
      <c r="E53" s="151"/>
      <c r="F53" s="151"/>
      <c r="G53" s="151"/>
      <c r="H53" s="36" t="s">
        <v>46</v>
      </c>
      <c r="I53" s="36" t="s">
        <v>35</v>
      </c>
      <c r="J53" s="37">
        <v>42398</v>
      </c>
      <c r="K53" s="151"/>
      <c r="L53" s="151"/>
      <c r="M53" s="154"/>
      <c r="N53" s="32" t="s">
        <v>28</v>
      </c>
      <c r="O53" s="32"/>
      <c r="P53" s="11">
        <v>42199</v>
      </c>
      <c r="Q53" s="54" t="s">
        <v>40</v>
      </c>
      <c r="R53" s="54" t="s">
        <v>38</v>
      </c>
      <c r="S53" s="55">
        <v>42318</v>
      </c>
      <c r="T53" s="148"/>
    </row>
    <row r="54" spans="1:20" s="31" customFormat="1" ht="16" customHeight="1" thickBot="1" x14ac:dyDescent="0.3">
      <c r="A54" s="151"/>
      <c r="B54" s="25" t="s">
        <v>53</v>
      </c>
      <c r="C54" s="26" t="s">
        <v>35</v>
      </c>
      <c r="D54" s="71">
        <v>42531</v>
      </c>
      <c r="E54" s="151"/>
      <c r="F54" s="151"/>
      <c r="G54" s="151"/>
      <c r="H54" s="86" t="s">
        <v>54</v>
      </c>
      <c r="I54" s="86" t="s">
        <v>38</v>
      </c>
      <c r="J54" s="87">
        <v>42552</v>
      </c>
      <c r="K54" s="151"/>
      <c r="L54" s="151"/>
      <c r="M54" s="154"/>
      <c r="N54" s="32"/>
      <c r="O54" s="32"/>
      <c r="P54" s="11"/>
      <c r="Q54" s="36" t="s">
        <v>52</v>
      </c>
      <c r="R54" s="36" t="s">
        <v>35</v>
      </c>
      <c r="S54" s="37">
        <v>42489</v>
      </c>
      <c r="T54" s="148"/>
    </row>
    <row r="55" spans="1:20" ht="16" customHeight="1" thickBot="1" x14ac:dyDescent="0.25">
      <c r="A55" s="151"/>
      <c r="B55" s="65" t="s">
        <v>44</v>
      </c>
      <c r="C55" s="36" t="s">
        <v>35</v>
      </c>
      <c r="D55" s="37">
        <v>42433</v>
      </c>
      <c r="E55" s="151"/>
      <c r="F55" s="151"/>
      <c r="G55" s="151"/>
      <c r="H55" s="36" t="s">
        <v>30</v>
      </c>
      <c r="I55" s="36" t="s">
        <v>36</v>
      </c>
      <c r="J55" s="37">
        <v>42256</v>
      </c>
      <c r="K55" s="151"/>
      <c r="L55" s="151"/>
      <c r="M55" s="154"/>
      <c r="N55" s="11" t="s">
        <v>24</v>
      </c>
      <c r="O55" s="11"/>
      <c r="P55" s="11">
        <v>42139</v>
      </c>
      <c r="Q55" s="36" t="s">
        <v>41</v>
      </c>
      <c r="R55" s="36" t="s">
        <v>35</v>
      </c>
      <c r="S55" s="37">
        <v>42398</v>
      </c>
      <c r="T55" s="148"/>
    </row>
    <row r="56" spans="1:20" ht="16.5" customHeight="1" thickBot="1" x14ac:dyDescent="0.25">
      <c r="A56" s="151"/>
      <c r="B56" s="38" t="s">
        <v>29</v>
      </c>
      <c r="C56" s="39"/>
      <c r="D56" s="62">
        <v>42222</v>
      </c>
      <c r="E56" s="151"/>
      <c r="F56" s="151"/>
      <c r="G56" s="151"/>
      <c r="H56" s="84" t="s">
        <v>58</v>
      </c>
      <c r="I56" s="84" t="s">
        <v>38</v>
      </c>
      <c r="J56" s="85">
        <v>42580</v>
      </c>
      <c r="K56" s="151"/>
      <c r="L56" s="151"/>
      <c r="M56" s="154"/>
      <c r="N56" s="12" t="s">
        <v>26</v>
      </c>
      <c r="O56" s="12"/>
      <c r="P56" s="12">
        <v>42167</v>
      </c>
      <c r="Q56" s="50" t="s">
        <v>37</v>
      </c>
      <c r="R56" s="50" t="s">
        <v>36</v>
      </c>
      <c r="S56" s="51">
        <v>42328</v>
      </c>
      <c r="T56" s="148"/>
    </row>
    <row r="57" spans="1:20" ht="16.5" customHeight="1" thickBot="1" x14ac:dyDescent="0.25">
      <c r="A57" s="151"/>
      <c r="B57" s="39"/>
      <c r="C57" s="39"/>
      <c r="D57" s="63"/>
      <c r="E57" s="151"/>
      <c r="F57" s="151"/>
      <c r="G57" s="151"/>
      <c r="H57" s="69"/>
      <c r="I57" s="69"/>
      <c r="J57" s="69"/>
      <c r="K57" s="151"/>
      <c r="L57" s="151"/>
      <c r="M57" s="154"/>
      <c r="N57" s="12" t="s">
        <v>25</v>
      </c>
      <c r="O57" s="12"/>
      <c r="P57" s="12">
        <v>42170</v>
      </c>
      <c r="Q57" s="50"/>
      <c r="R57" s="50"/>
      <c r="S57" s="51"/>
      <c r="T57" s="148"/>
    </row>
    <row r="58" spans="1:20" ht="16.5" customHeight="1" thickBot="1" x14ac:dyDescent="0.25">
      <c r="A58" s="151"/>
      <c r="B58" s="39"/>
      <c r="C58" s="39"/>
      <c r="D58" s="63"/>
      <c r="E58" s="151"/>
      <c r="F58" s="151"/>
      <c r="G58" s="151"/>
      <c r="H58" s="69"/>
      <c r="I58" s="69"/>
      <c r="J58" s="69"/>
      <c r="K58" s="151"/>
      <c r="L58" s="151"/>
      <c r="M58" s="154"/>
      <c r="N58" s="41" t="s">
        <v>31</v>
      </c>
      <c r="O58" s="12"/>
      <c r="P58" s="12">
        <v>42272</v>
      </c>
      <c r="Q58" s="50"/>
      <c r="R58" s="50"/>
      <c r="S58" s="51"/>
      <c r="T58" s="148"/>
    </row>
    <row r="59" spans="1:20" ht="16.5" customHeight="1" thickBot="1" x14ac:dyDescent="0.25">
      <c r="A59" s="152"/>
      <c r="B59" s="40"/>
      <c r="C59" s="40"/>
      <c r="D59" s="64"/>
      <c r="E59" s="152"/>
      <c r="F59" s="152"/>
      <c r="G59" s="152"/>
      <c r="H59" s="70"/>
      <c r="I59" s="70"/>
      <c r="J59" s="70"/>
      <c r="K59" s="152"/>
      <c r="L59" s="152"/>
      <c r="M59" s="155"/>
      <c r="N59" s="12" t="s">
        <v>27</v>
      </c>
      <c r="O59" s="12"/>
      <c r="P59" s="12">
        <v>42202</v>
      </c>
      <c r="Q59" s="52"/>
      <c r="R59" s="52"/>
      <c r="S59" s="53"/>
      <c r="T59" s="149"/>
    </row>
    <row r="60" spans="1:20" ht="19" thickBot="1" x14ac:dyDescent="0.25">
      <c r="N60" s="36" t="s">
        <v>51</v>
      </c>
      <c r="O60" s="66" t="s">
        <v>35</v>
      </c>
      <c r="P60" s="44">
        <v>42489</v>
      </c>
    </row>
    <row r="61" spans="1:20" ht="19" thickBot="1" x14ac:dyDescent="0.25">
      <c r="B61" s="2"/>
      <c r="N61" s="19" t="s">
        <v>43</v>
      </c>
      <c r="O61" s="19" t="s">
        <v>36</v>
      </c>
      <c r="P61" s="20">
        <v>42396</v>
      </c>
    </row>
    <row r="62" spans="1:20" ht="19" thickBot="1" x14ac:dyDescent="0.25">
      <c r="A62" s="42"/>
      <c r="B62" s="2">
        <f ca="1">TODAY()</f>
        <v>42727</v>
      </c>
      <c r="N62" s="61" t="s">
        <v>49</v>
      </c>
      <c r="O62" s="61" t="s">
        <v>35</v>
      </c>
      <c r="P62" s="67">
        <v>42461</v>
      </c>
    </row>
    <row r="63" spans="1:20" x14ac:dyDescent="0.2">
      <c r="B63" s="2">
        <f ca="1">B62-90</f>
        <v>42637</v>
      </c>
    </row>
    <row r="64" spans="1:20" x14ac:dyDescent="0.2">
      <c r="A64" s="42"/>
      <c r="B64" s="2">
        <f ca="1">B62-180</f>
        <v>42547</v>
      </c>
    </row>
  </sheetData>
  <sortState ref="N17:P22">
    <sortCondition descending="1" ref="P17:P22"/>
  </sortState>
  <mergeCells count="118"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G52:G59"/>
    <mergeCell ref="A15:A21"/>
    <mergeCell ref="A52:A59"/>
    <mergeCell ref="E52:E59"/>
    <mergeCell ref="F52:F59"/>
    <mergeCell ref="A37:A39"/>
    <mergeCell ref="B23:D23"/>
    <mergeCell ref="B28:D28"/>
    <mergeCell ref="A30:A36"/>
    <mergeCell ref="E27:G27"/>
    <mergeCell ref="E44:G44"/>
    <mergeCell ref="B44:D44"/>
    <mergeCell ref="B50:D50"/>
    <mergeCell ref="E50:G50"/>
    <mergeCell ref="E15:E21"/>
    <mergeCell ref="B49:D49"/>
    <mergeCell ref="E49:G49"/>
    <mergeCell ref="E23:G23"/>
    <mergeCell ref="E28:G28"/>
    <mergeCell ref="F40:F42"/>
    <mergeCell ref="B27:D27"/>
    <mergeCell ref="E37:E39"/>
    <mergeCell ref="F37:F39"/>
    <mergeCell ref="G37:G39"/>
    <mergeCell ref="T52:T59"/>
    <mergeCell ref="K52:K59"/>
    <mergeCell ref="L52:L59"/>
    <mergeCell ref="M52:M59"/>
    <mergeCell ref="P9:P14"/>
    <mergeCell ref="N9:N14"/>
    <mergeCell ref="O9:O14"/>
    <mergeCell ref="Q50:S50"/>
    <mergeCell ref="T9:T14"/>
    <mergeCell ref="T15:T21"/>
    <mergeCell ref="Q23:S23"/>
    <mergeCell ref="Q44:S44"/>
    <mergeCell ref="S9:S14"/>
    <mergeCell ref="K50:M50"/>
    <mergeCell ref="N50:P50"/>
    <mergeCell ref="K49:M49"/>
    <mergeCell ref="Q49:S49"/>
    <mergeCell ref="K44:M44"/>
    <mergeCell ref="K27:M27"/>
    <mergeCell ref="P40:P42"/>
    <mergeCell ref="K30:K36"/>
    <mergeCell ref="L30:L36"/>
    <mergeCell ref="M30:M36"/>
    <mergeCell ref="K37:K39"/>
    <mergeCell ref="H50:J50"/>
    <mergeCell ref="N44:P44"/>
    <mergeCell ref="N49:P49"/>
    <mergeCell ref="H49:J49"/>
    <mergeCell ref="G15:G21"/>
    <mergeCell ref="H23:J23"/>
    <mergeCell ref="K23:M23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H44:J44"/>
    <mergeCell ref="H28:J28"/>
    <mergeCell ref="H27:J27"/>
    <mergeCell ref="L37:L39"/>
    <mergeCell ref="M37:M39"/>
    <mergeCell ref="A40:A42"/>
    <mergeCell ref="E40:E42"/>
    <mergeCell ref="F15:F21"/>
    <mergeCell ref="Q9:Q14"/>
    <mergeCell ref="R9:R14"/>
    <mergeCell ref="E9:E14"/>
    <mergeCell ref="F9:F14"/>
    <mergeCell ref="G9:G14"/>
    <mergeCell ref="M15:M21"/>
    <mergeCell ref="K15:K21"/>
    <mergeCell ref="L15:L21"/>
    <mergeCell ref="K9:K14"/>
    <mergeCell ref="L9:L14"/>
    <mergeCell ref="M9:M14"/>
    <mergeCell ref="A9:A14"/>
    <mergeCell ref="Q28:S28"/>
    <mergeCell ref="Q27:S27"/>
    <mergeCell ref="N27:P27"/>
    <mergeCell ref="E30:E36"/>
    <mergeCell ref="F30:F36"/>
    <mergeCell ref="H9:H14"/>
    <mergeCell ref="I9:I14"/>
    <mergeCell ref="J9:J14"/>
    <mergeCell ref="T40:T42"/>
    <mergeCell ref="B15:B21"/>
    <mergeCell ref="C15:C21"/>
    <mergeCell ref="D15:D21"/>
    <mergeCell ref="T30:T36"/>
    <mergeCell ref="T37:T39"/>
    <mergeCell ref="H37:H39"/>
    <mergeCell ref="I37:I39"/>
    <mergeCell ref="J37:J39"/>
    <mergeCell ref="G30:G36"/>
    <mergeCell ref="K28:M28"/>
    <mergeCell ref="N28:P28"/>
    <mergeCell ref="N23:P23"/>
  </mergeCells>
  <phoneticPr fontId="7" type="noConversion"/>
  <printOptions horizontalCentered="1"/>
  <pageMargins left="0.25" right="0.25" top="0.25" bottom="0.25" header="0.25" footer="0.25"/>
  <pageSetup scale="47" orientation="landscape" horizontalDpi="4294967292" verticalDpi="4294967292" copies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2016-12-09T15:32:48Z</cp:lastPrinted>
  <dcterms:created xsi:type="dcterms:W3CDTF">2014-10-24T14:23:56Z</dcterms:created>
  <dcterms:modified xsi:type="dcterms:W3CDTF">2016-12-23T18:35:28Z</dcterms:modified>
</cp:coreProperties>
</file>