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3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6/PH 7-22-16/"/>
    </mc:Choice>
  </mc:AlternateContent>
  <bookViews>
    <workbookView xWindow="6960" yWindow="540" windowWidth="21240" windowHeight="1680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ZERO'!$A$1:$O$13</definedName>
    <definedName name="_xlnm.Print_Area" localSheetId="0">'Location and Length of Stay'!$A$1:$T$38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2" l="1"/>
  <c r="U16" i="1"/>
  <c r="U17" i="1"/>
  <c r="T16" i="1"/>
  <c r="U6" i="1"/>
  <c r="T6" i="1"/>
  <c r="U7" i="1"/>
  <c r="T7" i="1"/>
  <c r="U8" i="1"/>
  <c r="T8" i="1"/>
  <c r="U9" i="1"/>
  <c r="U10" i="1"/>
  <c r="T9" i="1"/>
  <c r="U11" i="1"/>
  <c r="U12" i="1"/>
  <c r="U13" i="1"/>
  <c r="U14" i="1"/>
  <c r="U15" i="1"/>
  <c r="T11" i="1"/>
  <c r="T18" i="1"/>
  <c r="Q19" i="1"/>
  <c r="Q18" i="1"/>
  <c r="V18" i="1"/>
  <c r="C6" i="2"/>
  <c r="D6" i="2"/>
  <c r="U33" i="1"/>
  <c r="U34" i="1"/>
  <c r="T33" i="1"/>
  <c r="U25" i="1"/>
  <c r="U26" i="1"/>
  <c r="U27" i="1"/>
  <c r="U28" i="1"/>
  <c r="U29" i="1"/>
  <c r="U30" i="1"/>
  <c r="U31" i="1"/>
  <c r="U32" i="1"/>
  <c r="U35" i="1"/>
  <c r="T36" i="1"/>
  <c r="N37" i="1"/>
  <c r="N36" i="1"/>
  <c r="Q37" i="1"/>
  <c r="Q36" i="1"/>
  <c r="K37" i="1"/>
  <c r="H37" i="1"/>
  <c r="B37" i="1"/>
  <c r="B6" i="2"/>
  <c r="N19" i="1"/>
  <c r="N18" i="1"/>
  <c r="E37" i="1"/>
  <c r="K19" i="1"/>
  <c r="H19" i="1"/>
  <c r="E19" i="1"/>
  <c r="B19" i="1"/>
  <c r="B54" i="1"/>
  <c r="T25" i="1"/>
  <c r="T30" i="1"/>
  <c r="T35" i="1"/>
  <c r="B56" i="1"/>
  <c r="B55" i="1"/>
  <c r="T19" i="1"/>
  <c r="T37" i="1"/>
  <c r="K36" i="1"/>
  <c r="H36" i="1"/>
  <c r="E36" i="1"/>
  <c r="B36" i="1"/>
  <c r="K18" i="1"/>
  <c r="H18" i="1"/>
  <c r="E18" i="1"/>
  <c r="B18" i="1"/>
</calcChain>
</file>

<file path=xl/sharedStrings.xml><?xml version="1.0" encoding="utf-8"?>
<sst xmlns="http://schemas.openxmlformats.org/spreadsheetml/2006/main" count="227" uniqueCount="79">
  <si>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</si>
  <si>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</si>
  <si>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</si>
  <si>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</si>
  <si>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</si>
  <si>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</si>
  <si>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</si>
  <si>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</si>
  <si>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</si>
  <si>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</si>
  <si>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</si>
  <si>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</si>
  <si>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</si>
  <si>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</si>
  <si>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</si>
  <si>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</si>
  <si>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</si>
  <si>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</si>
  <si>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</si>
  <si>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</si>
  <si>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</si>
  <si>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</si>
  <si>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</si>
  <si>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</si>
  <si>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</si>
  <si>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</si>
  <si>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</si>
  <si>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</si>
  <si>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</si>
  <si>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</si>
  <si>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</si>
  <si>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</si>
  <si>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</si>
  <si>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</si>
  <si>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</si>
  <si>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</si>
  <si>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</si>
  <si>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</si>
  <si>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</si>
  <si>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</si>
  <si>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</si>
  <si>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</si>
  <si>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</si>
  <si>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</si>
  <si>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</si>
  <si>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</si>
  <si>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Kin86</t>
  </si>
  <si>
    <t>Deb78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</si>
  <si>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</si>
  <si>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</si>
  <si>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</si>
  <si>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</si>
  <si>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</si>
  <si>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</si>
  <si>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</si>
  <si>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</si>
  <si>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Ell61</t>
  </si>
  <si>
    <t>New57</t>
  </si>
  <si>
    <t>Sin68</t>
  </si>
  <si>
    <t>Hil62</t>
  </si>
  <si>
    <t>Bri95</t>
  </si>
  <si>
    <t>Riv61</t>
  </si>
  <si>
    <t>Tur63</t>
  </si>
  <si>
    <t>Mcc52</t>
  </si>
  <si>
    <t>Lea68</t>
  </si>
  <si>
    <t>Coy58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</si>
  <si>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</si>
  <si>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</si>
  <si>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</si>
  <si>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</si>
  <si>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</si>
  <si>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</si>
  <si>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</si>
  <si>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Westchester County Homeless Veterans Status Report By Location &amp; Length of Time Engaged as of 7/22/16 (excluding VA-funded residential programs)</t>
  </si>
  <si>
    <t>Par55</t>
  </si>
  <si>
    <t>Mal90</t>
  </si>
  <si>
    <t>Ana90</t>
  </si>
  <si>
    <t>Ahm60</t>
  </si>
  <si>
    <t>Mcc56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</si>
</sst>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17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4" fontId="10" fillId="0" borderId="8" xfId="0" applyNumberFormat="1" applyFont="1" applyBorder="1" applyAlignment="1">
      <alignment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10" fillId="0" borderId="7" xfId="0" quotePrefix="1" applyNumberFormat="1" applyFont="1" applyBorder="1" applyAlignment="1">
      <alignment horizontal="center" vertical="center" wrapText="1"/>
    </xf>
    <xf numFmtId="17" fontId="10" fillId="0" borderId="8" xfId="0" quotePrefix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6"/>
  <sheetViews>
    <sheetView tabSelected="1" topLeftCell="A4" zoomScale="65" zoomScaleNormal="65" zoomScalePageLayoutView="65" workbookViewId="0">
      <selection activeCell="T30" sqref="T30:T32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hidden="1" customWidth="1"/>
  </cols>
  <sheetData>
    <row r="1" spans="1:24" ht="24" x14ac:dyDescent="0.2">
      <c r="A1" s="123" t="s">
        <v>73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27" t="s">
        <v>0</v>
      </c>
      <c r="C3" s="128"/>
      <c r="D3" s="129"/>
      <c r="E3" s="127" t="s">
        <v>1</v>
      </c>
      <c r="F3" s="128"/>
      <c r="G3" s="129"/>
      <c r="H3" s="127" t="s">
        <v>2</v>
      </c>
      <c r="I3" s="128"/>
      <c r="J3" s="129"/>
      <c r="K3" s="127" t="s">
        <v>3</v>
      </c>
      <c r="L3" s="128"/>
      <c r="M3" s="129"/>
      <c r="N3" s="127" t="s">
        <v>4</v>
      </c>
      <c r="O3" s="128"/>
      <c r="P3" s="129"/>
      <c r="Q3" s="127" t="s">
        <v>5</v>
      </c>
      <c r="R3" s="128"/>
      <c r="S3" s="129"/>
      <c r="T3" s="14" t="s">
        <v>6</v>
      </c>
    </row>
    <row r="4" spans="1:24" s="15" customFormat="1" ht="37" thickBot="1" x14ac:dyDescent="0.3">
      <c r="A4" s="16" t="s">
        <v>7</v>
      </c>
      <c r="B4" s="124">
        <v>195976</v>
      </c>
      <c r="C4" s="125"/>
      <c r="D4" s="126"/>
      <c r="E4" s="124">
        <v>67292</v>
      </c>
      <c r="F4" s="125"/>
      <c r="G4" s="126"/>
      <c r="H4" s="124">
        <v>56853</v>
      </c>
      <c r="I4" s="125"/>
      <c r="J4" s="126"/>
      <c r="K4" s="124">
        <v>77062</v>
      </c>
      <c r="L4" s="125"/>
      <c r="M4" s="126"/>
      <c r="N4" s="124">
        <v>23583</v>
      </c>
      <c r="O4" s="125"/>
      <c r="P4" s="126"/>
      <c r="Q4" s="124">
        <v>397183</v>
      </c>
      <c r="R4" s="125"/>
      <c r="S4" s="126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36</v>
      </c>
      <c r="D5" s="18" t="s">
        <v>16</v>
      </c>
      <c r="E5" s="18" t="s">
        <v>14</v>
      </c>
      <c r="F5" s="18" t="s">
        <v>36</v>
      </c>
      <c r="G5" s="18" t="s">
        <v>16</v>
      </c>
      <c r="H5" s="18" t="s">
        <v>14</v>
      </c>
      <c r="I5" s="18" t="s">
        <v>36</v>
      </c>
      <c r="J5" s="18" t="s">
        <v>16</v>
      </c>
      <c r="K5" s="18" t="s">
        <v>14</v>
      </c>
      <c r="L5" s="18" t="s">
        <v>36</v>
      </c>
      <c r="M5" s="18" t="s">
        <v>16</v>
      </c>
      <c r="N5" s="18" t="s">
        <v>14</v>
      </c>
      <c r="O5" s="18" t="s">
        <v>36</v>
      </c>
      <c r="P5" s="18" t="s">
        <v>16</v>
      </c>
      <c r="Q5" s="18" t="s">
        <v>14</v>
      </c>
      <c r="R5" s="18" t="s">
        <v>36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55</v>
      </c>
      <c r="L6" s="19" t="s">
        <v>37</v>
      </c>
      <c r="M6" s="20">
        <v>42461</v>
      </c>
      <c r="N6" s="19"/>
      <c r="O6" s="19"/>
      <c r="P6" s="20"/>
      <c r="Q6" s="36"/>
      <c r="R6" s="44"/>
      <c r="S6" s="49"/>
      <c r="T6" s="33">
        <f>U6</f>
        <v>1</v>
      </c>
      <c r="U6" s="34">
        <f t="shared" ref="U6:U17" si="0">COUNTIF(B6:S6,"&gt;8/8/2013")</f>
        <v>1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3">
        <f>U7</f>
        <v>0</v>
      </c>
      <c r="U7" s="46">
        <f t="shared" si="0"/>
        <v>0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6">
        <f t="shared" si="0"/>
        <v>0</v>
      </c>
      <c r="W8" s="22"/>
      <c r="X8" s="22"/>
    </row>
    <row r="9" spans="1:24" s="15" customFormat="1" ht="31" customHeight="1" thickBot="1" x14ac:dyDescent="0.3">
      <c r="A9" s="115" t="s">
        <v>11</v>
      </c>
      <c r="B9" s="96" t="s">
        <v>75</v>
      </c>
      <c r="C9" s="97" t="s">
        <v>37</v>
      </c>
      <c r="D9" s="98">
        <v>42559</v>
      </c>
      <c r="E9" s="115"/>
      <c r="F9" s="115"/>
      <c r="G9" s="113"/>
      <c r="H9" s="36" t="s">
        <v>45</v>
      </c>
      <c r="I9" s="36" t="s">
        <v>37</v>
      </c>
      <c r="J9" s="37">
        <v>42391</v>
      </c>
      <c r="K9" s="153"/>
      <c r="L9" s="153"/>
      <c r="M9" s="153"/>
      <c r="N9" s="115" t="s">
        <v>60</v>
      </c>
      <c r="O9" s="115" t="s">
        <v>38</v>
      </c>
      <c r="P9" s="113">
        <v>42531</v>
      </c>
      <c r="Q9" s="115" t="s">
        <v>43</v>
      </c>
      <c r="R9" s="115" t="s">
        <v>38</v>
      </c>
      <c r="S9" s="113">
        <v>42396</v>
      </c>
      <c r="T9" s="117">
        <f>SUM(U9:U10)</f>
        <v>6</v>
      </c>
      <c r="U9" s="46">
        <f t="shared" si="0"/>
        <v>4</v>
      </c>
    </row>
    <row r="10" spans="1:24" s="15" customFormat="1" ht="31" customHeight="1" thickBot="1" x14ac:dyDescent="0.3">
      <c r="A10" s="133"/>
      <c r="B10" s="102" t="s">
        <v>76</v>
      </c>
      <c r="C10" s="103" t="s">
        <v>40</v>
      </c>
      <c r="D10" s="104">
        <v>42573</v>
      </c>
      <c r="E10" s="133"/>
      <c r="F10" s="133"/>
      <c r="G10" s="142"/>
      <c r="H10" s="36" t="s">
        <v>64</v>
      </c>
      <c r="I10" s="36" t="s">
        <v>40</v>
      </c>
      <c r="J10" s="37">
        <v>42552</v>
      </c>
      <c r="K10" s="154"/>
      <c r="L10" s="154"/>
      <c r="M10" s="154"/>
      <c r="N10" s="116"/>
      <c r="O10" s="116"/>
      <c r="P10" s="114"/>
      <c r="Q10" s="133"/>
      <c r="R10" s="133"/>
      <c r="S10" s="142"/>
      <c r="T10" s="149"/>
      <c r="U10" s="46">
        <f t="shared" si="0"/>
        <v>2</v>
      </c>
    </row>
    <row r="11" spans="1:24" s="15" customFormat="1" ht="24" customHeight="1" thickBot="1" x14ac:dyDescent="0.3">
      <c r="A11" s="115" t="s">
        <v>12</v>
      </c>
      <c r="B11" s="115" t="s">
        <v>74</v>
      </c>
      <c r="C11" s="115" t="s">
        <v>37</v>
      </c>
      <c r="D11" s="113">
        <v>42559</v>
      </c>
      <c r="E11" s="115"/>
      <c r="F11" s="115"/>
      <c r="G11" s="115"/>
      <c r="H11" s="115" t="s">
        <v>59</v>
      </c>
      <c r="I11" s="115" t="s">
        <v>37</v>
      </c>
      <c r="J11" s="113">
        <v>42489</v>
      </c>
      <c r="K11" s="115"/>
      <c r="L11" s="115"/>
      <c r="M11" s="113"/>
      <c r="N11" s="41" t="s">
        <v>63</v>
      </c>
      <c r="O11" s="47" t="s">
        <v>37</v>
      </c>
      <c r="P11" s="48">
        <v>42545</v>
      </c>
      <c r="Q11" s="94" t="s">
        <v>35</v>
      </c>
      <c r="R11" s="36" t="s">
        <v>38</v>
      </c>
      <c r="S11" s="37">
        <v>42314</v>
      </c>
      <c r="T11" s="117">
        <f>SUM(U11:U15)</f>
        <v>12</v>
      </c>
      <c r="U11" s="46">
        <f t="shared" si="0"/>
        <v>4</v>
      </c>
    </row>
    <row r="12" spans="1:24" s="15" customFormat="1" ht="24" customHeight="1" thickBot="1" x14ac:dyDescent="0.3">
      <c r="A12" s="133"/>
      <c r="B12" s="133"/>
      <c r="C12" s="133"/>
      <c r="D12" s="142"/>
      <c r="E12" s="133"/>
      <c r="F12" s="133"/>
      <c r="G12" s="133"/>
      <c r="H12" s="133"/>
      <c r="I12" s="133"/>
      <c r="J12" s="142"/>
      <c r="K12" s="133"/>
      <c r="L12" s="133"/>
      <c r="M12" s="142"/>
      <c r="N12" s="41" t="s">
        <v>25</v>
      </c>
      <c r="O12" s="64" t="s">
        <v>37</v>
      </c>
      <c r="P12" s="93">
        <v>42447</v>
      </c>
      <c r="Q12" s="36" t="s">
        <v>50</v>
      </c>
      <c r="R12" s="36" t="s">
        <v>38</v>
      </c>
      <c r="S12" s="37">
        <v>42447</v>
      </c>
      <c r="T12" s="149"/>
      <c r="U12" s="46">
        <f>COUNTIF(B12:S12,"&gt;8/8/2013")</f>
        <v>2</v>
      </c>
    </row>
    <row r="13" spans="1:24" s="15" customFormat="1" ht="24" customHeight="1" thickBot="1" x14ac:dyDescent="0.3">
      <c r="A13" s="133"/>
      <c r="B13" s="133"/>
      <c r="C13" s="133"/>
      <c r="D13" s="142"/>
      <c r="E13" s="133"/>
      <c r="F13" s="133"/>
      <c r="G13" s="133"/>
      <c r="H13" s="133"/>
      <c r="I13" s="133"/>
      <c r="J13" s="142"/>
      <c r="K13" s="133"/>
      <c r="L13" s="133"/>
      <c r="M13" s="142"/>
      <c r="N13" s="41" t="s">
        <v>65</v>
      </c>
      <c r="O13" s="64" t="s">
        <v>37</v>
      </c>
      <c r="P13" s="93">
        <v>42566</v>
      </c>
      <c r="Q13" s="36" t="s">
        <v>77</v>
      </c>
      <c r="R13" s="36" t="s">
        <v>40</v>
      </c>
      <c r="S13" s="37">
        <v>42538</v>
      </c>
      <c r="T13" s="149"/>
      <c r="U13" s="46">
        <f t="shared" si="0"/>
        <v>2</v>
      </c>
    </row>
    <row r="14" spans="1:24" s="15" customFormat="1" ht="24" customHeight="1" thickBot="1" x14ac:dyDescent="0.3">
      <c r="A14" s="133"/>
      <c r="B14" s="133"/>
      <c r="C14" s="133"/>
      <c r="D14" s="142"/>
      <c r="E14" s="133"/>
      <c r="F14" s="133"/>
      <c r="G14" s="133"/>
      <c r="H14" s="133"/>
      <c r="I14" s="133"/>
      <c r="J14" s="142"/>
      <c r="K14" s="133"/>
      <c r="L14" s="133"/>
      <c r="M14" s="142"/>
      <c r="N14" s="36" t="s">
        <v>56</v>
      </c>
      <c r="O14" s="92" t="s">
        <v>37</v>
      </c>
      <c r="P14" s="93">
        <v>42489</v>
      </c>
      <c r="Q14" s="36" t="s">
        <v>39</v>
      </c>
      <c r="R14" s="36" t="s">
        <v>38</v>
      </c>
      <c r="S14" s="37">
        <v>42536</v>
      </c>
      <c r="T14" s="149"/>
      <c r="U14" s="46">
        <f t="shared" si="0"/>
        <v>2</v>
      </c>
    </row>
    <row r="15" spans="1:24" s="15" customFormat="1" ht="24" customHeight="1" thickBot="1" x14ac:dyDescent="0.3">
      <c r="A15" s="133"/>
      <c r="B15" s="133"/>
      <c r="C15" s="133"/>
      <c r="D15" s="142"/>
      <c r="E15" s="133"/>
      <c r="F15" s="133"/>
      <c r="G15" s="133"/>
      <c r="H15" s="133"/>
      <c r="I15" s="133"/>
      <c r="J15" s="142"/>
      <c r="K15" s="133"/>
      <c r="L15" s="133"/>
      <c r="M15" s="142"/>
      <c r="N15" s="26" t="s">
        <v>62</v>
      </c>
      <c r="O15" s="26" t="s">
        <v>37</v>
      </c>
      <c r="P15" s="74">
        <v>42545</v>
      </c>
      <c r="Q15" s="64" t="s">
        <v>78</v>
      </c>
      <c r="R15" s="64" t="s">
        <v>37</v>
      </c>
      <c r="S15" s="70">
        <v>42522</v>
      </c>
      <c r="T15" s="149"/>
      <c r="U15" s="46">
        <f t="shared" si="0"/>
        <v>2</v>
      </c>
    </row>
    <row r="16" spans="1:24" s="15" customFormat="1" ht="24" customHeight="1" thickBot="1" x14ac:dyDescent="0.3">
      <c r="A16" s="115" t="s">
        <v>52</v>
      </c>
      <c r="B16" s="115" t="s">
        <v>58</v>
      </c>
      <c r="C16" s="119" t="s">
        <v>38</v>
      </c>
      <c r="D16" s="113">
        <v>42503</v>
      </c>
      <c r="E16" s="121"/>
      <c r="F16" s="121"/>
      <c r="G16" s="121"/>
      <c r="H16" s="115" t="s">
        <v>47</v>
      </c>
      <c r="I16" s="115" t="s">
        <v>37</v>
      </c>
      <c r="J16" s="113">
        <v>42419</v>
      </c>
      <c r="K16" s="115"/>
      <c r="L16" s="115"/>
      <c r="M16" s="115"/>
      <c r="N16" s="115"/>
      <c r="O16" s="115"/>
      <c r="P16" s="115"/>
      <c r="Q16" s="94" t="s">
        <v>34</v>
      </c>
      <c r="R16" s="36" t="s">
        <v>38</v>
      </c>
      <c r="S16" s="37">
        <v>42314</v>
      </c>
      <c r="T16" s="117">
        <f>U16+U17</f>
        <v>4</v>
      </c>
      <c r="U16" s="46">
        <f t="shared" si="0"/>
        <v>3</v>
      </c>
    </row>
    <row r="17" spans="1:22" s="15" customFormat="1" ht="24" customHeight="1" thickBot="1" x14ac:dyDescent="0.3">
      <c r="A17" s="116"/>
      <c r="B17" s="116"/>
      <c r="C17" s="120"/>
      <c r="D17" s="114"/>
      <c r="E17" s="122"/>
      <c r="F17" s="122"/>
      <c r="G17" s="122"/>
      <c r="H17" s="116"/>
      <c r="I17" s="116"/>
      <c r="J17" s="114"/>
      <c r="K17" s="116"/>
      <c r="L17" s="116"/>
      <c r="M17" s="116"/>
      <c r="N17" s="116"/>
      <c r="O17" s="116"/>
      <c r="P17" s="116"/>
      <c r="Q17" s="36" t="s">
        <v>51</v>
      </c>
      <c r="R17" s="36" t="s">
        <v>37</v>
      </c>
      <c r="S17" s="37">
        <v>42398</v>
      </c>
      <c r="T17" s="118"/>
      <c r="U17" s="46">
        <f t="shared" si="0"/>
        <v>1</v>
      </c>
    </row>
    <row r="18" spans="1:22" s="15" customFormat="1" ht="24" customHeight="1" thickBot="1" x14ac:dyDescent="0.3">
      <c r="A18" s="23" t="s">
        <v>13</v>
      </c>
      <c r="B18" s="127">
        <f>B19</f>
        <v>4</v>
      </c>
      <c r="C18" s="128"/>
      <c r="D18" s="129"/>
      <c r="E18" s="127">
        <f>E19</f>
        <v>0</v>
      </c>
      <c r="F18" s="128"/>
      <c r="G18" s="129"/>
      <c r="H18" s="127">
        <f>H19</f>
        <v>4</v>
      </c>
      <c r="I18" s="128"/>
      <c r="J18" s="129"/>
      <c r="K18" s="127">
        <f>K19</f>
        <v>1</v>
      </c>
      <c r="L18" s="128"/>
      <c r="M18" s="129"/>
      <c r="N18" s="127">
        <f>N19</f>
        <v>6</v>
      </c>
      <c r="O18" s="128"/>
      <c r="P18" s="129"/>
      <c r="Q18" s="150">
        <f>COUNTIF(Q6:Q17,"*")</f>
        <v>8</v>
      </c>
      <c r="R18" s="151"/>
      <c r="S18" s="152"/>
      <c r="T18" s="13">
        <f>SUM(T6:T17)</f>
        <v>23</v>
      </c>
      <c r="V18" s="15">
        <f>SUM(T6:T17)</f>
        <v>23</v>
      </c>
    </row>
    <row r="19" spans="1:22" s="15" customFormat="1" ht="19" hidden="1" x14ac:dyDescent="0.25">
      <c r="A19" s="35"/>
      <c r="B19" s="34">
        <f>COUNTIF(B6:B16,"*")</f>
        <v>4</v>
      </c>
      <c r="C19" s="35"/>
      <c r="D19" s="24"/>
      <c r="E19" s="46">
        <f>COUNTIF(E6:E16,"*")</f>
        <v>0</v>
      </c>
      <c r="F19" s="24"/>
      <c r="G19" s="24"/>
      <c r="H19" s="46">
        <f>COUNTIF(H6:H16,"*")</f>
        <v>4</v>
      </c>
      <c r="I19" s="24"/>
      <c r="J19" s="24"/>
      <c r="K19" s="46">
        <f>COUNTIF(K6:K16,"*")</f>
        <v>1</v>
      </c>
      <c r="L19" s="24"/>
      <c r="M19" s="24"/>
      <c r="N19" s="46">
        <f>COUNTIF(N6:N16,"*")</f>
        <v>6</v>
      </c>
      <c r="O19" s="24"/>
      <c r="P19" s="24"/>
      <c r="Q19" s="46">
        <f>COUNTIF(Q6:Q17,"*")</f>
        <v>8</v>
      </c>
      <c r="R19" s="59"/>
      <c r="S19" s="59"/>
      <c r="T19" s="24">
        <f>SUM(B19:S19)</f>
        <v>23</v>
      </c>
    </row>
    <row r="20" spans="1:22" s="15" customFormat="1" ht="15" customHeight="1" x14ac:dyDescent="0.25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T20" s="59"/>
    </row>
    <row r="21" spans="1:22" s="15" customFormat="1" ht="20" thickBot="1" x14ac:dyDescent="0.3">
      <c r="A21" s="25"/>
    </row>
    <row r="22" spans="1:22" s="15" customFormat="1" ht="20" thickBot="1" x14ac:dyDescent="0.3">
      <c r="A22" s="13"/>
      <c r="B22" s="127" t="s">
        <v>0</v>
      </c>
      <c r="C22" s="128"/>
      <c r="D22" s="129"/>
      <c r="E22" s="127" t="s">
        <v>1</v>
      </c>
      <c r="F22" s="128"/>
      <c r="G22" s="129"/>
      <c r="H22" s="127" t="s">
        <v>2</v>
      </c>
      <c r="I22" s="128"/>
      <c r="J22" s="129"/>
      <c r="K22" s="127" t="s">
        <v>3</v>
      </c>
      <c r="L22" s="128"/>
      <c r="M22" s="129"/>
      <c r="N22" s="127" t="s">
        <v>4</v>
      </c>
      <c r="O22" s="128"/>
      <c r="P22" s="129"/>
      <c r="Q22" s="127" t="s">
        <v>5</v>
      </c>
      <c r="R22" s="128"/>
      <c r="S22" s="129"/>
      <c r="T22" s="14" t="s">
        <v>6</v>
      </c>
    </row>
    <row r="23" spans="1:22" s="15" customFormat="1" ht="37" thickBot="1" x14ac:dyDescent="0.3">
      <c r="A23" s="16" t="s">
        <v>7</v>
      </c>
      <c r="B23" s="124">
        <v>195976</v>
      </c>
      <c r="C23" s="125"/>
      <c r="D23" s="126"/>
      <c r="E23" s="124">
        <v>67292</v>
      </c>
      <c r="F23" s="125"/>
      <c r="G23" s="126"/>
      <c r="H23" s="124">
        <v>56853</v>
      </c>
      <c r="I23" s="125"/>
      <c r="J23" s="126"/>
      <c r="K23" s="124">
        <v>77062</v>
      </c>
      <c r="L23" s="125"/>
      <c r="M23" s="126"/>
      <c r="N23" s="124">
        <v>23583</v>
      </c>
      <c r="O23" s="125"/>
      <c r="P23" s="126"/>
      <c r="Q23" s="124">
        <v>397183</v>
      </c>
      <c r="R23" s="125"/>
      <c r="S23" s="126"/>
      <c r="T23" s="17">
        <v>949113</v>
      </c>
    </row>
    <row r="24" spans="1:22" s="15" customFormat="1" ht="37" thickBot="1" x14ac:dyDescent="0.3">
      <c r="A24" s="16"/>
      <c r="B24" s="18" t="s">
        <v>14</v>
      </c>
      <c r="C24" s="18" t="s">
        <v>36</v>
      </c>
      <c r="D24" s="18" t="s">
        <v>16</v>
      </c>
      <c r="E24" s="18" t="s">
        <v>14</v>
      </c>
      <c r="F24" s="18" t="s">
        <v>36</v>
      </c>
      <c r="G24" s="18" t="s">
        <v>16</v>
      </c>
      <c r="H24" s="18" t="s">
        <v>14</v>
      </c>
      <c r="I24" s="18" t="s">
        <v>36</v>
      </c>
      <c r="J24" s="18" t="s">
        <v>16</v>
      </c>
      <c r="K24" s="71" t="s">
        <v>14</v>
      </c>
      <c r="L24" s="71" t="s">
        <v>36</v>
      </c>
      <c r="M24" s="71" t="s">
        <v>16</v>
      </c>
      <c r="N24" s="18" t="s">
        <v>14</v>
      </c>
      <c r="O24" s="18" t="s">
        <v>36</v>
      </c>
      <c r="P24" s="18" t="s">
        <v>16</v>
      </c>
      <c r="Q24" s="18" t="s">
        <v>14</v>
      </c>
      <c r="R24" s="18" t="s">
        <v>36</v>
      </c>
      <c r="S24" s="18" t="s">
        <v>16</v>
      </c>
      <c r="T24" s="17"/>
      <c r="U24" s="34"/>
    </row>
    <row r="25" spans="1:22" s="15" customFormat="1" ht="24" customHeight="1" thickBot="1" x14ac:dyDescent="0.3">
      <c r="A25" s="134" t="s">
        <v>17</v>
      </c>
      <c r="B25" s="36" t="s">
        <v>76</v>
      </c>
      <c r="C25" s="36" t="s">
        <v>40</v>
      </c>
      <c r="D25" s="37">
        <v>42573</v>
      </c>
      <c r="E25" s="115"/>
      <c r="F25" s="115"/>
      <c r="G25" s="113"/>
      <c r="H25" s="115" t="s">
        <v>64</v>
      </c>
      <c r="I25" s="115" t="s">
        <v>40</v>
      </c>
      <c r="J25" s="113">
        <v>42552</v>
      </c>
      <c r="K25" s="153"/>
      <c r="L25" s="153"/>
      <c r="M25" s="153"/>
      <c r="N25" s="41" t="s">
        <v>65</v>
      </c>
      <c r="O25" s="64" t="s">
        <v>37</v>
      </c>
      <c r="P25" s="93">
        <v>42566</v>
      </c>
      <c r="Q25" s="36" t="s">
        <v>77</v>
      </c>
      <c r="R25" s="36" t="s">
        <v>40</v>
      </c>
      <c r="S25" s="37">
        <v>42538</v>
      </c>
      <c r="T25" s="158">
        <f>SUM(U25:U29)</f>
        <v>12</v>
      </c>
      <c r="U25" s="34">
        <f>COUNTIF(B25:S25,"&gt;8/8/2013")</f>
        <v>4</v>
      </c>
    </row>
    <row r="26" spans="1:22" s="15" customFormat="1" ht="24" customHeight="1" thickBot="1" x14ac:dyDescent="0.3">
      <c r="A26" s="135"/>
      <c r="B26" s="36" t="s">
        <v>75</v>
      </c>
      <c r="C26" s="36" t="s">
        <v>37</v>
      </c>
      <c r="D26" s="37">
        <v>42559</v>
      </c>
      <c r="E26" s="133"/>
      <c r="F26" s="133"/>
      <c r="G26" s="142"/>
      <c r="H26" s="133"/>
      <c r="I26" s="133"/>
      <c r="J26" s="142"/>
      <c r="K26" s="154"/>
      <c r="L26" s="154"/>
      <c r="M26" s="154"/>
      <c r="N26" s="26" t="s">
        <v>62</v>
      </c>
      <c r="O26" s="26" t="s">
        <v>37</v>
      </c>
      <c r="P26" s="74">
        <v>42545</v>
      </c>
      <c r="Q26" s="36" t="s">
        <v>39</v>
      </c>
      <c r="R26" s="36" t="s">
        <v>38</v>
      </c>
      <c r="S26" s="37">
        <v>42536</v>
      </c>
      <c r="T26" s="162"/>
      <c r="U26" s="46">
        <f t="shared" ref="U26:U29" si="1">COUNTIF(B26:S26,"&gt;8/8/2013")</f>
        <v>3</v>
      </c>
    </row>
    <row r="27" spans="1:22" s="15" customFormat="1" ht="24" customHeight="1" thickBot="1" x14ac:dyDescent="0.3">
      <c r="A27" s="135"/>
      <c r="B27" s="36" t="s">
        <v>74</v>
      </c>
      <c r="C27" s="36" t="s">
        <v>37</v>
      </c>
      <c r="D27" s="37">
        <v>42559</v>
      </c>
      <c r="E27" s="133"/>
      <c r="F27" s="133"/>
      <c r="G27" s="142"/>
      <c r="H27" s="133"/>
      <c r="I27" s="133"/>
      <c r="J27" s="142"/>
      <c r="K27" s="154"/>
      <c r="L27" s="154"/>
      <c r="M27" s="154"/>
      <c r="N27" s="26" t="s">
        <v>63</v>
      </c>
      <c r="O27" s="26" t="s">
        <v>37</v>
      </c>
      <c r="P27" s="74">
        <v>42545</v>
      </c>
      <c r="Q27" s="64" t="s">
        <v>78</v>
      </c>
      <c r="R27" s="64" t="s">
        <v>37</v>
      </c>
      <c r="S27" s="70">
        <v>42522</v>
      </c>
      <c r="T27" s="162"/>
      <c r="U27" s="46">
        <f t="shared" si="1"/>
        <v>3</v>
      </c>
    </row>
    <row r="28" spans="1:22" s="15" customFormat="1" ht="24" customHeight="1" thickBot="1" x14ac:dyDescent="0.3">
      <c r="A28" s="135"/>
      <c r="B28" s="36" t="s">
        <v>58</v>
      </c>
      <c r="C28" s="36" t="s">
        <v>38</v>
      </c>
      <c r="D28" s="37">
        <v>42503</v>
      </c>
      <c r="E28" s="133"/>
      <c r="F28" s="133"/>
      <c r="G28" s="142"/>
      <c r="H28" s="133"/>
      <c r="I28" s="133"/>
      <c r="J28" s="142"/>
      <c r="K28" s="154"/>
      <c r="L28" s="154"/>
      <c r="M28" s="154"/>
      <c r="N28" s="75" t="s">
        <v>60</v>
      </c>
      <c r="O28" s="76" t="s">
        <v>38</v>
      </c>
      <c r="P28" s="77">
        <v>42531</v>
      </c>
      <c r="Q28" s="36"/>
      <c r="R28" s="36"/>
      <c r="S28" s="37"/>
      <c r="T28" s="162"/>
      <c r="U28" s="46">
        <f t="shared" si="1"/>
        <v>2</v>
      </c>
    </row>
    <row r="29" spans="1:22" s="15" customFormat="1" ht="24" customHeight="1" thickBot="1" x14ac:dyDescent="0.3">
      <c r="A29" s="135"/>
      <c r="B29" s="105"/>
      <c r="C29" s="105"/>
      <c r="D29" s="106"/>
      <c r="E29" s="133"/>
      <c r="F29" s="133"/>
      <c r="G29" s="142"/>
      <c r="H29" s="133"/>
      <c r="I29" s="133"/>
      <c r="J29" s="142"/>
      <c r="K29" s="154"/>
      <c r="L29" s="154"/>
      <c r="M29" s="154"/>
      <c r="N29" s="36"/>
      <c r="O29" s="92"/>
      <c r="P29" s="93"/>
      <c r="Q29" s="36"/>
      <c r="R29" s="36"/>
      <c r="S29" s="37"/>
      <c r="T29" s="162"/>
      <c r="U29" s="46">
        <f t="shared" si="1"/>
        <v>0</v>
      </c>
    </row>
    <row r="30" spans="1:22" s="15" customFormat="1" ht="23" customHeight="1" thickBot="1" x14ac:dyDescent="0.3">
      <c r="A30" s="134" t="s">
        <v>18</v>
      </c>
      <c r="B30" s="160"/>
      <c r="C30" s="115"/>
      <c r="D30" s="113"/>
      <c r="E30" s="115"/>
      <c r="F30" s="115"/>
      <c r="G30" s="113"/>
      <c r="H30" s="108" t="s">
        <v>47</v>
      </c>
      <c r="I30" s="108" t="s">
        <v>37</v>
      </c>
      <c r="J30" s="109">
        <v>42419</v>
      </c>
      <c r="K30" s="155" t="s">
        <v>55</v>
      </c>
      <c r="L30" s="115" t="s">
        <v>37</v>
      </c>
      <c r="M30" s="113">
        <v>42461</v>
      </c>
      <c r="N30" s="36" t="s">
        <v>56</v>
      </c>
      <c r="O30" s="92" t="s">
        <v>37</v>
      </c>
      <c r="P30" s="93">
        <v>42489</v>
      </c>
      <c r="Q30" s="36" t="s">
        <v>50</v>
      </c>
      <c r="R30" s="36" t="s">
        <v>38</v>
      </c>
      <c r="S30" s="37">
        <v>42447</v>
      </c>
      <c r="T30" s="158">
        <f>SUM(U30:U32)</f>
        <v>8</v>
      </c>
      <c r="U30" s="46">
        <f>COUNTIF(B30:S30,"&gt;8/8/2013")</f>
        <v>4</v>
      </c>
    </row>
    <row r="31" spans="1:22" s="15" customFormat="1" ht="23" customHeight="1" thickBot="1" x14ac:dyDescent="0.3">
      <c r="A31" s="135"/>
      <c r="B31" s="161"/>
      <c r="C31" s="133"/>
      <c r="D31" s="142"/>
      <c r="E31" s="133"/>
      <c r="F31" s="133"/>
      <c r="G31" s="142"/>
      <c r="H31" s="108" t="s">
        <v>59</v>
      </c>
      <c r="I31" s="108" t="s">
        <v>37</v>
      </c>
      <c r="J31" s="109">
        <v>42489</v>
      </c>
      <c r="K31" s="156"/>
      <c r="L31" s="133"/>
      <c r="M31" s="142"/>
      <c r="N31" s="68" t="s">
        <v>25</v>
      </c>
      <c r="O31" s="112" t="s">
        <v>37</v>
      </c>
      <c r="P31" s="37">
        <v>42447</v>
      </c>
      <c r="Q31" s="36" t="s">
        <v>51</v>
      </c>
      <c r="R31" s="36" t="s">
        <v>37</v>
      </c>
      <c r="S31" s="37">
        <v>42398</v>
      </c>
      <c r="T31" s="162"/>
      <c r="U31" s="46">
        <f>COUNTIF(B31:S31,"&gt;8/8/2013")</f>
        <v>3</v>
      </c>
    </row>
    <row r="32" spans="1:22" s="15" customFormat="1" ht="23" customHeight="1" thickBot="1" x14ac:dyDescent="0.3">
      <c r="A32" s="135"/>
      <c r="B32" s="161"/>
      <c r="C32" s="133"/>
      <c r="D32" s="142"/>
      <c r="E32" s="133"/>
      <c r="F32" s="133"/>
      <c r="G32" s="142"/>
      <c r="H32" s="108"/>
      <c r="I32" s="108"/>
      <c r="J32" s="109"/>
      <c r="K32" s="156"/>
      <c r="L32" s="133"/>
      <c r="M32" s="142"/>
      <c r="N32" s="110"/>
      <c r="O32" s="111"/>
      <c r="P32" s="107"/>
      <c r="Q32" s="36" t="s">
        <v>43</v>
      </c>
      <c r="R32" s="36" t="s">
        <v>38</v>
      </c>
      <c r="S32" s="37">
        <v>42396</v>
      </c>
      <c r="T32" s="162"/>
      <c r="U32" s="46">
        <f>COUNTIF(B32:S32,"&gt;8/8/2013")</f>
        <v>1</v>
      </c>
    </row>
    <row r="33" spans="1:21" s="15" customFormat="1" ht="23" customHeight="1" thickBot="1" x14ac:dyDescent="0.3">
      <c r="A33" s="134" t="s">
        <v>19</v>
      </c>
      <c r="B33" s="115"/>
      <c r="C33" s="115"/>
      <c r="D33" s="115"/>
      <c r="E33" s="115"/>
      <c r="F33" s="115"/>
      <c r="G33" s="115"/>
      <c r="H33" s="115" t="s">
        <v>45</v>
      </c>
      <c r="I33" s="115" t="s">
        <v>37</v>
      </c>
      <c r="J33" s="113">
        <v>42391</v>
      </c>
      <c r="K33" s="115"/>
      <c r="L33" s="115"/>
      <c r="M33" s="115"/>
      <c r="N33" s="115"/>
      <c r="O33" s="115"/>
      <c r="P33" s="115"/>
      <c r="Q33" s="36" t="s">
        <v>34</v>
      </c>
      <c r="R33" s="36" t="s">
        <v>38</v>
      </c>
      <c r="S33" s="37">
        <v>42314</v>
      </c>
      <c r="T33" s="158">
        <f>U33+U34</f>
        <v>3</v>
      </c>
      <c r="U33" s="46">
        <f t="shared" ref="U33:U35" si="2">COUNTIF(B33:S33,"&gt;8/8/2013")</f>
        <v>2</v>
      </c>
    </row>
    <row r="34" spans="1:21" s="15" customFormat="1" ht="23" customHeight="1" thickBot="1" x14ac:dyDescent="0.3">
      <c r="A34" s="157"/>
      <c r="B34" s="116"/>
      <c r="C34" s="116"/>
      <c r="D34" s="116"/>
      <c r="E34" s="116"/>
      <c r="F34" s="116"/>
      <c r="G34" s="116"/>
      <c r="H34" s="116"/>
      <c r="I34" s="116"/>
      <c r="J34" s="114"/>
      <c r="K34" s="116"/>
      <c r="L34" s="116"/>
      <c r="M34" s="116"/>
      <c r="N34" s="116"/>
      <c r="O34" s="116"/>
      <c r="P34" s="116"/>
      <c r="Q34" s="36" t="s">
        <v>35</v>
      </c>
      <c r="R34" s="36" t="s">
        <v>38</v>
      </c>
      <c r="S34" s="37">
        <v>42314</v>
      </c>
      <c r="T34" s="159"/>
      <c r="U34" s="46">
        <f t="shared" si="2"/>
        <v>1</v>
      </c>
    </row>
    <row r="35" spans="1:21" s="15" customFormat="1" ht="23" customHeight="1" thickBot="1" x14ac:dyDescent="0.3">
      <c r="A35" s="26" t="s">
        <v>20</v>
      </c>
      <c r="B35" s="36"/>
      <c r="C35" s="36"/>
      <c r="D35" s="36"/>
      <c r="E35" s="27"/>
      <c r="F35" s="27"/>
      <c r="G35" s="27"/>
      <c r="H35" s="16"/>
      <c r="I35" s="16"/>
      <c r="J35" s="28"/>
      <c r="K35" s="27"/>
      <c r="L35" s="27"/>
      <c r="M35" s="30"/>
      <c r="N35" s="50"/>
      <c r="O35" s="50"/>
      <c r="P35" s="50"/>
      <c r="Q35" s="36"/>
      <c r="R35" s="36"/>
      <c r="S35" s="36"/>
      <c r="T35" s="13">
        <f>U35</f>
        <v>0</v>
      </c>
      <c r="U35" s="46">
        <f t="shared" si="2"/>
        <v>0</v>
      </c>
    </row>
    <row r="36" spans="1:21" s="15" customFormat="1" ht="24" customHeight="1" thickBot="1" x14ac:dyDescent="0.3">
      <c r="A36" s="29" t="s">
        <v>13</v>
      </c>
      <c r="B36" s="127">
        <f>B37</f>
        <v>4</v>
      </c>
      <c r="C36" s="128"/>
      <c r="D36" s="129"/>
      <c r="E36" s="127">
        <f>E37</f>
        <v>0</v>
      </c>
      <c r="F36" s="128"/>
      <c r="G36" s="129"/>
      <c r="H36" s="127">
        <f>H37</f>
        <v>4</v>
      </c>
      <c r="I36" s="128"/>
      <c r="J36" s="129"/>
      <c r="K36" s="127">
        <f>K37</f>
        <v>1</v>
      </c>
      <c r="L36" s="128"/>
      <c r="M36" s="129"/>
      <c r="N36" s="150">
        <f>N37</f>
        <v>6</v>
      </c>
      <c r="O36" s="151"/>
      <c r="P36" s="152"/>
      <c r="Q36" s="150">
        <f>Q37</f>
        <v>8</v>
      </c>
      <c r="R36" s="151"/>
      <c r="S36" s="152"/>
      <c r="T36" s="21">
        <f>SUM(U25:U35)</f>
        <v>23</v>
      </c>
    </row>
    <row r="37" spans="1:21" ht="19" hidden="1" x14ac:dyDescent="0.25">
      <c r="B37" s="34">
        <f>COUNTIF(B25:B35,"*")</f>
        <v>4</v>
      </c>
      <c r="C37" s="35"/>
      <c r="D37" s="24"/>
      <c r="E37" s="46">
        <f>COUNTIF(E25:E35,"*")</f>
        <v>0</v>
      </c>
      <c r="F37" s="24"/>
      <c r="G37" s="24"/>
      <c r="H37" s="46">
        <f>COUNTIF(H25:H35,"*")</f>
        <v>4</v>
      </c>
      <c r="I37" s="24"/>
      <c r="J37" s="24"/>
      <c r="K37" s="46">
        <f>COUNTIF(K25:K35,"*")</f>
        <v>1</v>
      </c>
      <c r="L37" s="24"/>
      <c r="M37" s="24"/>
      <c r="N37" s="46">
        <f>COUNTIF(N25:N35,"*")</f>
        <v>6</v>
      </c>
      <c r="O37" s="2"/>
      <c r="P37" s="2"/>
      <c r="Q37" s="46">
        <f>COUNTIF(Q25:Q35,"*")</f>
        <v>8</v>
      </c>
      <c r="T37">
        <f>SUM(B37:S37)</f>
        <v>23</v>
      </c>
    </row>
    <row r="38" spans="1:21" ht="19" x14ac:dyDescent="0.25">
      <c r="A38" s="3" t="s">
        <v>53</v>
      </c>
      <c r="B38" s="60"/>
      <c r="C38" s="61"/>
      <c r="D38" s="24"/>
      <c r="E38" s="60"/>
      <c r="F38" s="24"/>
      <c r="G38" s="24"/>
      <c r="H38" s="60"/>
      <c r="I38" s="24"/>
      <c r="J38" s="24"/>
      <c r="K38" s="60"/>
      <c r="L38" s="24"/>
      <c r="M38" s="24"/>
      <c r="N38" s="2"/>
      <c r="O38" s="2"/>
      <c r="P38" s="2"/>
    </row>
    <row r="39" spans="1:21" x14ac:dyDescent="0.2">
      <c r="A39" s="3"/>
      <c r="K39" s="2"/>
      <c r="N39" s="2"/>
      <c r="O39" s="2"/>
      <c r="P39" s="2"/>
    </row>
    <row r="40" spans="1:21" ht="17" thickBot="1" x14ac:dyDescent="0.25">
      <c r="K40" s="2"/>
      <c r="M40" s="2"/>
      <c r="N40" s="2"/>
      <c r="O40" s="2"/>
      <c r="P40" s="2"/>
    </row>
    <row r="41" spans="1:21" ht="25" customHeight="1" thickBot="1" x14ac:dyDescent="0.25">
      <c r="A41" s="4"/>
      <c r="B41" s="139" t="s">
        <v>0</v>
      </c>
      <c r="C41" s="140"/>
      <c r="D41" s="141"/>
      <c r="E41" s="139" t="s">
        <v>1</v>
      </c>
      <c r="F41" s="140"/>
      <c r="G41" s="141"/>
      <c r="H41" s="139" t="s">
        <v>2</v>
      </c>
      <c r="I41" s="140"/>
      <c r="J41" s="141"/>
      <c r="K41" s="139" t="s">
        <v>3</v>
      </c>
      <c r="L41" s="140"/>
      <c r="M41" s="141"/>
      <c r="N41" s="139" t="s">
        <v>4</v>
      </c>
      <c r="O41" s="140"/>
      <c r="P41" s="141"/>
      <c r="Q41" s="139" t="s">
        <v>5</v>
      </c>
      <c r="R41" s="140"/>
      <c r="S41" s="141"/>
      <c r="T41" s="5" t="s">
        <v>6</v>
      </c>
    </row>
    <row r="42" spans="1:21" ht="33" thickBot="1" x14ac:dyDescent="0.25">
      <c r="A42" s="6" t="s">
        <v>7</v>
      </c>
      <c r="B42" s="136">
        <v>195976</v>
      </c>
      <c r="C42" s="137"/>
      <c r="D42" s="138"/>
      <c r="E42" s="136">
        <v>67292</v>
      </c>
      <c r="F42" s="137"/>
      <c r="G42" s="138"/>
      <c r="H42" s="136">
        <v>56853</v>
      </c>
      <c r="I42" s="137"/>
      <c r="J42" s="138"/>
      <c r="K42" s="136">
        <v>77062</v>
      </c>
      <c r="L42" s="137"/>
      <c r="M42" s="138"/>
      <c r="N42" s="136">
        <v>23583</v>
      </c>
      <c r="O42" s="137"/>
      <c r="P42" s="138"/>
      <c r="Q42" s="136">
        <v>397183</v>
      </c>
      <c r="R42" s="137"/>
      <c r="S42" s="138"/>
      <c r="T42" s="7">
        <v>949113</v>
      </c>
    </row>
    <row r="43" spans="1:21" ht="17" thickBot="1" x14ac:dyDescent="0.25">
      <c r="A43" s="6"/>
      <c r="B43" s="8" t="s">
        <v>14</v>
      </c>
      <c r="C43" s="8" t="s">
        <v>15</v>
      </c>
      <c r="D43" s="8" t="s">
        <v>16</v>
      </c>
      <c r="E43" s="8" t="s">
        <v>14</v>
      </c>
      <c r="F43" s="8" t="s">
        <v>15</v>
      </c>
      <c r="G43" s="8" t="s">
        <v>16</v>
      </c>
      <c r="H43" s="8" t="s">
        <v>14</v>
      </c>
      <c r="I43" s="8" t="s">
        <v>15</v>
      </c>
      <c r="J43" s="8" t="s">
        <v>16</v>
      </c>
      <c r="K43" s="8" t="s">
        <v>14</v>
      </c>
      <c r="L43" s="8" t="s">
        <v>15</v>
      </c>
      <c r="M43" s="8" t="s">
        <v>16</v>
      </c>
      <c r="N43" s="8" t="s">
        <v>14</v>
      </c>
      <c r="O43" s="8" t="s">
        <v>15</v>
      </c>
      <c r="P43" s="8" t="s">
        <v>16</v>
      </c>
      <c r="Q43" s="8" t="s">
        <v>14</v>
      </c>
      <c r="R43" s="8" t="s">
        <v>15</v>
      </c>
      <c r="S43" s="8" t="s">
        <v>16</v>
      </c>
      <c r="T43" s="7"/>
    </row>
    <row r="44" spans="1:21" ht="16" customHeight="1" thickBot="1" x14ac:dyDescent="0.25">
      <c r="A44" s="130" t="s">
        <v>21</v>
      </c>
      <c r="B44" s="38" t="s">
        <v>22</v>
      </c>
      <c r="C44" s="38"/>
      <c r="D44" s="65">
        <v>42079</v>
      </c>
      <c r="E44" s="130"/>
      <c r="F44" s="130"/>
      <c r="G44" s="130"/>
      <c r="H44" s="62" t="s">
        <v>46</v>
      </c>
      <c r="I44" s="62" t="s">
        <v>40</v>
      </c>
      <c r="J44" s="63">
        <v>42412</v>
      </c>
      <c r="K44" s="130" t="s">
        <v>32</v>
      </c>
      <c r="L44" s="130"/>
      <c r="M44" s="146">
        <v>42272</v>
      </c>
      <c r="N44" s="11" t="s">
        <v>23</v>
      </c>
      <c r="O44" s="11"/>
      <c r="P44" s="11">
        <v>42144</v>
      </c>
      <c r="Q44" s="51" t="s">
        <v>33</v>
      </c>
      <c r="R44" s="51" t="s">
        <v>38</v>
      </c>
      <c r="S44" s="52">
        <v>42258</v>
      </c>
      <c r="T44" s="143"/>
    </row>
    <row r="45" spans="1:21" s="31" customFormat="1" ht="16" customHeight="1" thickBot="1" x14ac:dyDescent="0.25">
      <c r="A45" s="131"/>
      <c r="B45" s="36" t="s">
        <v>41</v>
      </c>
      <c r="C45" s="36" t="s">
        <v>40</v>
      </c>
      <c r="D45" s="37">
        <v>42722</v>
      </c>
      <c r="E45" s="131"/>
      <c r="F45" s="131"/>
      <c r="G45" s="131"/>
      <c r="H45" s="72"/>
      <c r="I45" s="72"/>
      <c r="J45" s="72"/>
      <c r="K45" s="131"/>
      <c r="L45" s="131"/>
      <c r="M45" s="147"/>
      <c r="N45" s="32" t="s">
        <v>28</v>
      </c>
      <c r="O45" s="32"/>
      <c r="P45" s="11">
        <v>42199</v>
      </c>
      <c r="Q45" s="57" t="s">
        <v>42</v>
      </c>
      <c r="R45" s="57" t="s">
        <v>40</v>
      </c>
      <c r="S45" s="58">
        <v>42318</v>
      </c>
      <c r="T45" s="144"/>
    </row>
    <row r="46" spans="1:21" s="31" customFormat="1" ht="16" customHeight="1" thickBot="1" x14ac:dyDescent="0.3">
      <c r="A46" s="131"/>
      <c r="B46" s="25" t="s">
        <v>61</v>
      </c>
      <c r="C46" s="26" t="s">
        <v>37</v>
      </c>
      <c r="D46" s="95">
        <v>42531</v>
      </c>
      <c r="E46" s="131"/>
      <c r="F46" s="131"/>
      <c r="G46" s="131"/>
      <c r="H46" s="78"/>
      <c r="I46" s="78"/>
      <c r="J46" s="78"/>
      <c r="K46" s="131"/>
      <c r="L46" s="131"/>
      <c r="M46" s="147"/>
      <c r="N46" s="32"/>
      <c r="O46" s="32"/>
      <c r="P46" s="11"/>
      <c r="Q46" s="57"/>
      <c r="R46" s="57"/>
      <c r="S46" s="58"/>
      <c r="T46" s="144"/>
    </row>
    <row r="47" spans="1:21" ht="16" customHeight="1" thickBot="1" x14ac:dyDescent="0.25">
      <c r="A47" s="131"/>
      <c r="B47" s="68" t="s">
        <v>49</v>
      </c>
      <c r="C47" s="36" t="s">
        <v>37</v>
      </c>
      <c r="D47" s="37">
        <v>42433</v>
      </c>
      <c r="E47" s="131"/>
      <c r="F47" s="131"/>
      <c r="G47" s="131"/>
      <c r="H47" s="36" t="s">
        <v>30</v>
      </c>
      <c r="I47" s="36" t="s">
        <v>38</v>
      </c>
      <c r="J47" s="37">
        <v>42256</v>
      </c>
      <c r="K47" s="131"/>
      <c r="L47" s="131"/>
      <c r="M47" s="147"/>
      <c r="N47" s="11" t="s">
        <v>24</v>
      </c>
      <c r="O47" s="11"/>
      <c r="P47" s="11">
        <v>42139</v>
      </c>
      <c r="Q47" s="36" t="s">
        <v>44</v>
      </c>
      <c r="R47" s="36" t="s">
        <v>37</v>
      </c>
      <c r="S47" s="37">
        <v>42398</v>
      </c>
      <c r="T47" s="144"/>
    </row>
    <row r="48" spans="1:21" ht="16.5" customHeight="1" thickBot="1" x14ac:dyDescent="0.25">
      <c r="A48" s="131"/>
      <c r="B48" s="38" t="s">
        <v>29</v>
      </c>
      <c r="C48" s="39"/>
      <c r="D48" s="65">
        <v>42222</v>
      </c>
      <c r="E48" s="131"/>
      <c r="F48" s="131"/>
      <c r="G48" s="131"/>
      <c r="H48" s="72"/>
      <c r="I48" s="72"/>
      <c r="J48" s="72"/>
      <c r="K48" s="131"/>
      <c r="L48" s="131"/>
      <c r="M48" s="147"/>
      <c r="N48" s="12" t="s">
        <v>26</v>
      </c>
      <c r="O48" s="12"/>
      <c r="P48" s="12">
        <v>42167</v>
      </c>
      <c r="Q48" s="53" t="s">
        <v>39</v>
      </c>
      <c r="R48" s="53" t="s">
        <v>38</v>
      </c>
      <c r="S48" s="54">
        <v>42328</v>
      </c>
      <c r="T48" s="144"/>
    </row>
    <row r="49" spans="1:20" ht="16.5" customHeight="1" thickBot="1" x14ac:dyDescent="0.25">
      <c r="A49" s="131"/>
      <c r="B49" s="39"/>
      <c r="C49" s="39"/>
      <c r="D49" s="66"/>
      <c r="E49" s="131"/>
      <c r="F49" s="131"/>
      <c r="G49" s="131"/>
      <c r="H49" s="72"/>
      <c r="I49" s="72"/>
      <c r="J49" s="72"/>
      <c r="K49" s="131"/>
      <c r="L49" s="131"/>
      <c r="M49" s="147"/>
      <c r="N49" s="12" t="s">
        <v>25</v>
      </c>
      <c r="O49" s="12"/>
      <c r="P49" s="12">
        <v>42170</v>
      </c>
      <c r="Q49" s="53"/>
      <c r="R49" s="53"/>
      <c r="S49" s="54"/>
      <c r="T49" s="144"/>
    </row>
    <row r="50" spans="1:20" ht="16.5" customHeight="1" thickBot="1" x14ac:dyDescent="0.25">
      <c r="A50" s="131"/>
      <c r="B50" s="39"/>
      <c r="C50" s="39"/>
      <c r="D50" s="66"/>
      <c r="E50" s="131"/>
      <c r="F50" s="131"/>
      <c r="G50" s="131"/>
      <c r="H50" s="72"/>
      <c r="I50" s="72"/>
      <c r="J50" s="72"/>
      <c r="K50" s="131"/>
      <c r="L50" s="131"/>
      <c r="M50" s="147"/>
      <c r="N50" s="42" t="s">
        <v>31</v>
      </c>
      <c r="O50" s="12"/>
      <c r="P50" s="12">
        <v>42272</v>
      </c>
      <c r="Q50" s="53"/>
      <c r="R50" s="53"/>
      <c r="S50" s="54"/>
      <c r="T50" s="144"/>
    </row>
    <row r="51" spans="1:20" ht="16.5" customHeight="1" thickBot="1" x14ac:dyDescent="0.25">
      <c r="A51" s="132"/>
      <c r="B51" s="40"/>
      <c r="C51" s="40"/>
      <c r="D51" s="67"/>
      <c r="E51" s="132"/>
      <c r="F51" s="132"/>
      <c r="G51" s="132"/>
      <c r="H51" s="73"/>
      <c r="I51" s="73"/>
      <c r="J51" s="73"/>
      <c r="K51" s="132"/>
      <c r="L51" s="132"/>
      <c r="M51" s="148"/>
      <c r="N51" s="12" t="s">
        <v>27</v>
      </c>
      <c r="O51" s="12"/>
      <c r="P51" s="12">
        <v>42202</v>
      </c>
      <c r="Q51" s="55"/>
      <c r="R51" s="55"/>
      <c r="S51" s="56"/>
      <c r="T51" s="145"/>
    </row>
    <row r="52" spans="1:20" ht="19" thickBot="1" x14ac:dyDescent="0.25">
      <c r="N52" s="36" t="s">
        <v>57</v>
      </c>
      <c r="O52" s="69" t="s">
        <v>37</v>
      </c>
      <c r="P52" s="45">
        <v>42489</v>
      </c>
    </row>
    <row r="53" spans="1:20" ht="19" thickBot="1" x14ac:dyDescent="0.25">
      <c r="B53" s="2"/>
      <c r="N53" s="19" t="s">
        <v>48</v>
      </c>
      <c r="O53" s="19" t="s">
        <v>38</v>
      </c>
      <c r="P53" s="20">
        <v>42396</v>
      </c>
    </row>
    <row r="54" spans="1:20" ht="19" thickBot="1" x14ac:dyDescent="0.25">
      <c r="A54" s="43"/>
      <c r="B54" s="2">
        <f ca="1">TODAY()</f>
        <v>42576</v>
      </c>
      <c r="N54" s="64" t="s">
        <v>54</v>
      </c>
      <c r="O54" s="64" t="s">
        <v>37</v>
      </c>
      <c r="P54" s="70">
        <v>42461</v>
      </c>
    </row>
    <row r="55" spans="1:20" x14ac:dyDescent="0.2">
      <c r="B55" s="2">
        <f ca="1">B54-90</f>
        <v>42486</v>
      </c>
    </row>
    <row r="56" spans="1:20" x14ac:dyDescent="0.2">
      <c r="A56" s="43"/>
      <c r="B56" s="2">
        <f ca="1">B54-180</f>
        <v>42396</v>
      </c>
    </row>
  </sheetData>
  <mergeCells count="141">
    <mergeCell ref="T33:T34"/>
    <mergeCell ref="B11:B15"/>
    <mergeCell ref="C11:C15"/>
    <mergeCell ref="D11:D15"/>
    <mergeCell ref="H11:H15"/>
    <mergeCell ref="I11:I15"/>
    <mergeCell ref="J11:J15"/>
    <mergeCell ref="B30:B32"/>
    <mergeCell ref="C30:C32"/>
    <mergeCell ref="D30:D32"/>
    <mergeCell ref="H25:H29"/>
    <mergeCell ref="I25:I29"/>
    <mergeCell ref="J25:J29"/>
    <mergeCell ref="T25:T29"/>
    <mergeCell ref="T30:T32"/>
    <mergeCell ref="A33:A34"/>
    <mergeCell ref="B33:B34"/>
    <mergeCell ref="C33:C34"/>
    <mergeCell ref="D33:D34"/>
    <mergeCell ref="E33:E34"/>
    <mergeCell ref="F11:F15"/>
    <mergeCell ref="Q9:Q10"/>
    <mergeCell ref="R9:R10"/>
    <mergeCell ref="E9:E10"/>
    <mergeCell ref="F9:F10"/>
    <mergeCell ref="G9:G10"/>
    <mergeCell ref="M11:M15"/>
    <mergeCell ref="K11:K15"/>
    <mergeCell ref="L11:L15"/>
    <mergeCell ref="K9:K10"/>
    <mergeCell ref="L9:L10"/>
    <mergeCell ref="M9:M10"/>
    <mergeCell ref="A9:A10"/>
    <mergeCell ref="Q23:S23"/>
    <mergeCell ref="Q22:S22"/>
    <mergeCell ref="N22:P22"/>
    <mergeCell ref="E25:E29"/>
    <mergeCell ref="F25:F29"/>
    <mergeCell ref="G25:G29"/>
    <mergeCell ref="H42:J42"/>
    <mergeCell ref="N36:P36"/>
    <mergeCell ref="N41:P41"/>
    <mergeCell ref="H41:J41"/>
    <mergeCell ref="G11:G15"/>
    <mergeCell ref="H18:J18"/>
    <mergeCell ref="K18:M18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H36:J36"/>
    <mergeCell ref="H23:J23"/>
    <mergeCell ref="H22:J22"/>
    <mergeCell ref="L30:L32"/>
    <mergeCell ref="M30:M32"/>
    <mergeCell ref="K23:M23"/>
    <mergeCell ref="N23:P23"/>
    <mergeCell ref="N18:P18"/>
    <mergeCell ref="T44:T51"/>
    <mergeCell ref="K44:K51"/>
    <mergeCell ref="L44:L51"/>
    <mergeCell ref="M44:M51"/>
    <mergeCell ref="P9:P10"/>
    <mergeCell ref="N9:N10"/>
    <mergeCell ref="O9:O10"/>
    <mergeCell ref="Q42:S42"/>
    <mergeCell ref="T9:T10"/>
    <mergeCell ref="T11:T15"/>
    <mergeCell ref="Q18:S18"/>
    <mergeCell ref="Q36:S36"/>
    <mergeCell ref="S9:S10"/>
    <mergeCell ref="K42:M42"/>
    <mergeCell ref="N42:P42"/>
    <mergeCell ref="K41:M41"/>
    <mergeCell ref="Q41:S41"/>
    <mergeCell ref="K36:M36"/>
    <mergeCell ref="K22:M22"/>
    <mergeCell ref="P33:P34"/>
    <mergeCell ref="K25:K29"/>
    <mergeCell ref="L25:L29"/>
    <mergeCell ref="M25:M29"/>
    <mergeCell ref="K30:K32"/>
    <mergeCell ref="G44:G51"/>
    <mergeCell ref="A11:A15"/>
    <mergeCell ref="A44:A51"/>
    <mergeCell ref="E44:E51"/>
    <mergeCell ref="F44:F51"/>
    <mergeCell ref="A30:A32"/>
    <mergeCell ref="B18:D18"/>
    <mergeCell ref="B23:D23"/>
    <mergeCell ref="A25:A29"/>
    <mergeCell ref="E22:G22"/>
    <mergeCell ref="E36:G36"/>
    <mergeCell ref="B36:D36"/>
    <mergeCell ref="B42:D42"/>
    <mergeCell ref="E42:G42"/>
    <mergeCell ref="E11:E15"/>
    <mergeCell ref="B41:D41"/>
    <mergeCell ref="E41:G41"/>
    <mergeCell ref="E18:G18"/>
    <mergeCell ref="E23:G23"/>
    <mergeCell ref="F33:F34"/>
    <mergeCell ref="B22:D22"/>
    <mergeCell ref="E30:E32"/>
    <mergeCell ref="F30:F32"/>
    <mergeCell ref="G30:G32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J16:J17"/>
    <mergeCell ref="K16:K17"/>
    <mergeCell ref="L16:L17"/>
    <mergeCell ref="M16:M17"/>
    <mergeCell ref="N16:N17"/>
    <mergeCell ref="O16:O17"/>
    <mergeCell ref="P16:P17"/>
    <mergeCell ref="T16:T17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/>
  </sheetViews>
  <sheetFormatPr baseColWidth="10" defaultColWidth="11" defaultRowHeight="19" x14ac:dyDescent="0.25"/>
  <cols>
    <col min="1" max="1" width="28.33203125" style="15" customWidth="1"/>
    <col min="2" max="2" width="11.6640625" style="15" bestFit="1" customWidth="1"/>
    <col min="3" max="4" width="11" style="89"/>
    <col min="5" max="9" width="11.6640625" style="89" bestFit="1" customWidth="1"/>
    <col min="10" max="10" width="11.6640625" style="15" bestFit="1" customWidth="1"/>
    <col min="11" max="11" width="12.1640625" style="15" customWidth="1"/>
    <col min="12" max="16384" width="11" style="15"/>
  </cols>
  <sheetData>
    <row r="1" spans="1:15" ht="20" thickBot="1" x14ac:dyDescent="0.3">
      <c r="B1" s="79">
        <v>42545</v>
      </c>
      <c r="C1" s="79">
        <v>42559</v>
      </c>
      <c r="D1" s="79">
        <v>42566</v>
      </c>
      <c r="E1" s="79">
        <v>42573</v>
      </c>
      <c r="F1" s="79">
        <v>42580</v>
      </c>
      <c r="G1" s="79">
        <v>42587</v>
      </c>
      <c r="H1" s="79">
        <v>42594</v>
      </c>
      <c r="I1" s="79">
        <v>42601</v>
      </c>
      <c r="J1" s="79">
        <v>42608</v>
      </c>
      <c r="K1" s="79">
        <v>42615</v>
      </c>
      <c r="L1" s="79">
        <v>42622</v>
      </c>
      <c r="M1" s="79">
        <v>42629</v>
      </c>
      <c r="N1" s="79">
        <v>42636</v>
      </c>
      <c r="O1" s="79">
        <v>42643</v>
      </c>
    </row>
    <row r="2" spans="1:15" x14ac:dyDescent="0.25">
      <c r="A2" s="80" t="s">
        <v>66</v>
      </c>
      <c r="B2" s="81">
        <v>1</v>
      </c>
      <c r="C2" s="82">
        <v>1</v>
      </c>
      <c r="D2" s="99">
        <v>1</v>
      </c>
      <c r="E2" s="81">
        <v>1</v>
      </c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x14ac:dyDescent="0.25">
      <c r="A3" s="83" t="s">
        <v>67</v>
      </c>
      <c r="B3" s="84">
        <v>5</v>
      </c>
      <c r="C3" s="85">
        <v>6</v>
      </c>
      <c r="D3" s="100">
        <v>5</v>
      </c>
      <c r="E3" s="84">
        <v>6</v>
      </c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5" ht="20" thickBot="1" x14ac:dyDescent="0.3">
      <c r="A4" s="86" t="s">
        <v>68</v>
      </c>
      <c r="B4" s="87">
        <v>18</v>
      </c>
      <c r="C4" s="88">
        <v>17</v>
      </c>
      <c r="D4" s="101">
        <v>15</v>
      </c>
      <c r="E4" s="87">
        <v>12</v>
      </c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5" ht="20" thickBot="1" x14ac:dyDescent="0.3">
      <c r="A5" s="86" t="s">
        <v>52</v>
      </c>
      <c r="B5" s="87">
        <v>3</v>
      </c>
      <c r="C5" s="88">
        <v>2</v>
      </c>
      <c r="D5" s="101">
        <v>1</v>
      </c>
      <c r="E5" s="87">
        <v>4</v>
      </c>
      <c r="F5" s="87"/>
      <c r="G5" s="87"/>
      <c r="H5" s="87"/>
      <c r="I5" s="87"/>
      <c r="J5" s="87"/>
      <c r="K5" s="87"/>
      <c r="L5" s="87"/>
      <c r="M5" s="87"/>
      <c r="N5" s="87"/>
      <c r="O5" s="87"/>
    </row>
    <row r="6" spans="1:15" x14ac:dyDescent="0.25">
      <c r="B6" s="89">
        <f t="shared" ref="B6:E6" si="0">SUM(B2:B5)</f>
        <v>27</v>
      </c>
      <c r="C6" s="89">
        <f t="shared" si="0"/>
        <v>26</v>
      </c>
      <c r="D6" s="89">
        <f t="shared" si="0"/>
        <v>22</v>
      </c>
      <c r="E6" s="89">
        <f t="shared" si="0"/>
        <v>23</v>
      </c>
      <c r="J6" s="89"/>
      <c r="K6" s="89"/>
      <c r="L6" s="89"/>
      <c r="M6" s="89"/>
      <c r="N6" s="89"/>
      <c r="O6" s="89"/>
    </row>
    <row r="7" spans="1:15" x14ac:dyDescent="0.25">
      <c r="J7" s="89"/>
    </row>
    <row r="8" spans="1:15" ht="20" thickBot="1" x14ac:dyDescent="0.3">
      <c r="A8" s="90"/>
      <c r="J8" s="89"/>
    </row>
    <row r="9" spans="1:15" x14ac:dyDescent="0.25">
      <c r="A9" s="91" t="s">
        <v>69</v>
      </c>
      <c r="B9" s="81">
        <v>12</v>
      </c>
      <c r="C9" s="82">
        <v>11</v>
      </c>
      <c r="D9" s="99">
        <v>12</v>
      </c>
      <c r="E9" s="81">
        <v>11</v>
      </c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1:15" ht="20" thickBot="1" x14ac:dyDescent="0.3">
      <c r="A10" s="86" t="s">
        <v>70</v>
      </c>
      <c r="B10" s="87">
        <v>0</v>
      </c>
      <c r="C10" s="88">
        <v>0</v>
      </c>
      <c r="D10" s="101">
        <v>0</v>
      </c>
      <c r="E10" s="87">
        <v>0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</row>
    <row r="12" spans="1:15" x14ac:dyDescent="0.25">
      <c r="A12" s="15" t="s">
        <v>71</v>
      </c>
    </row>
    <row r="13" spans="1:15" x14ac:dyDescent="0.25">
      <c r="A13" s="15" t="s">
        <v>72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2016-07-25T18:56:52Z</dcterms:modified>
</cp:coreProperties>
</file>