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751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johnmuffler/Desktop/Dropbox/ Patriot Housing Initiative/PH 3Q'16/PH 9-16-16/"/>
    </mc:Choice>
  </mc:AlternateContent>
  <bookViews>
    <workbookView xWindow="2020" yWindow="460" windowWidth="21240" windowHeight="13740" tabRatio="500" activeTab="1"/>
  </bookViews>
  <sheets>
    <sheet name="Location and Length of Stay" sheetId="1" r:id="rId1"/>
    <sheet name="Countdown to ZERO" sheetId="2" r:id="rId2"/>
  </sheets>
  <definedNames>
    <definedName name="_xlnm.Print_Area" localSheetId="1">'Countdown to ZERO'!$A$1:$L$13</definedName>
    <definedName name="_xlnm.Print_Area" localSheetId="0">'Location and Length of Stay'!$A$1:$T$48</definedName>
  </definedName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I6" i="2" l="1"/>
  <c r="J6" i="2"/>
  <c r="B47" i="1"/>
  <c r="H6" i="2"/>
  <c r="U35" i="1"/>
  <c r="U20" i="1"/>
  <c r="Q25" i="1"/>
  <c r="N25" i="1"/>
  <c r="K25" i="1"/>
  <c r="H25" i="1"/>
  <c r="E25" i="1"/>
  <c r="B25" i="1"/>
  <c r="H47" i="1"/>
  <c r="U13" i="1"/>
  <c r="G6" i="2"/>
  <c r="U41" i="1"/>
  <c r="U42" i="1"/>
  <c r="U43" i="1"/>
  <c r="U44" i="1"/>
  <c r="T41" i="1"/>
  <c r="F6" i="2"/>
  <c r="U36" i="1"/>
  <c r="U37" i="1"/>
  <c r="U38" i="1"/>
  <c r="U39" i="1"/>
  <c r="U40" i="1"/>
  <c r="U21" i="1"/>
  <c r="U10" i="1"/>
  <c r="U11" i="1"/>
  <c r="U12" i="1"/>
  <c r="U19" i="1"/>
  <c r="E6" i="2"/>
  <c r="U22" i="1"/>
  <c r="U23" i="1"/>
  <c r="U6" i="1"/>
  <c r="T6" i="1"/>
  <c r="U7" i="1"/>
  <c r="T7" i="1"/>
  <c r="U8" i="1"/>
  <c r="T8" i="1"/>
  <c r="U9" i="1"/>
  <c r="U15" i="1"/>
  <c r="U16" i="1"/>
  <c r="U17" i="1"/>
  <c r="U18" i="1"/>
  <c r="Q24" i="1"/>
  <c r="C6" i="2"/>
  <c r="D6" i="2"/>
  <c r="U31" i="1"/>
  <c r="U32" i="1"/>
  <c r="U33" i="1"/>
  <c r="U34" i="1"/>
  <c r="U45" i="1"/>
  <c r="N47" i="1"/>
  <c r="N46" i="1"/>
  <c r="Q47" i="1"/>
  <c r="Q46" i="1"/>
  <c r="K47" i="1"/>
  <c r="K46" i="1"/>
  <c r="H46" i="1"/>
  <c r="B46" i="1"/>
  <c r="B6" i="2"/>
  <c r="N24" i="1"/>
  <c r="E47" i="1"/>
  <c r="H24" i="1"/>
  <c r="E24" i="1"/>
  <c r="B24" i="1"/>
  <c r="B64" i="1"/>
  <c r="B65" i="1"/>
  <c r="T45" i="1"/>
  <c r="K24" i="1"/>
  <c r="T46" i="1"/>
  <c r="T31" i="1"/>
  <c r="T38" i="1"/>
  <c r="T47" i="1"/>
  <c r="E46" i="1"/>
  <c r="T22" i="1"/>
  <c r="T16" i="1"/>
  <c r="T9" i="1"/>
  <c r="T25" i="1"/>
  <c r="B66" i="1"/>
  <c r="T24" i="1"/>
  <c r="V24" i="1"/>
</calcChain>
</file>

<file path=xl/sharedStrings.xml><?xml version="1.0" encoding="utf-8"?>
<sst xmlns="http://schemas.openxmlformats.org/spreadsheetml/2006/main" count="231" uniqueCount="83">
  <si>
    <t>Yonkers</t>
  </si>
  <si>
    <t>Mount Vernon</t>
  </si>
  <si>
    <t>White Plains</t>
  </si>
  <si>
    <t>New Rochelle</t>
  </si>
  <si>
    <t>Peekskill</t>
  </si>
  <si>
    <t>Balance of County</t>
  </si>
  <si>
    <t xml:space="preserve">Total </t>
  </si>
  <si>
    <t>Total population (2010)</t>
  </si>
  <si>
    <t>Living on the streets</t>
  </si>
  <si>
    <t>Living in cars</t>
  </si>
  <si>
    <t>Living in places not meant for housing</t>
  </si>
  <si>
    <t>Living in overnight-only shelters</t>
  </si>
  <si>
    <t>Living in general-population shelters</t>
  </si>
  <si>
    <t>TOTAL</t>
  </si>
  <si>
    <t>Code</t>
  </si>
  <si>
    <t>VI SPDAT?</t>
  </si>
  <si>
    <t>Date</t>
  </si>
  <si>
    <t>Less than 90 Days</t>
  </si>
  <si>
    <t>90-180 Days</t>
  </si>
  <si>
    <t>180-365 Days</t>
  </si>
  <si>
    <t>More than 1 year</t>
  </si>
  <si>
    <t>Lost to Contact</t>
  </si>
  <si>
    <t>Lig59</t>
  </si>
  <si>
    <t>Chi85</t>
  </si>
  <si>
    <t>Sau42</t>
  </si>
  <si>
    <t>Wat48</t>
  </si>
  <si>
    <t>Jon63</t>
  </si>
  <si>
    <t>Wal??</t>
  </si>
  <si>
    <t>Phi63</t>
  </si>
  <si>
    <t>Cru96</t>
  </si>
  <si>
    <t>Rod83</t>
  </si>
  <si>
    <t>Jan80</t>
  </si>
  <si>
    <t>Cep53</t>
  </si>
  <si>
    <t>Pel72</t>
  </si>
  <si>
    <t>Cip69</t>
  </si>
  <si>
    <t>VA Eligible?</t>
  </si>
  <si>
    <t>Y</t>
  </si>
  <si>
    <t>N</t>
  </si>
  <si>
    <t>Mol64</t>
  </si>
  <si>
    <t>?</t>
  </si>
  <si>
    <t>Bel57</t>
  </si>
  <si>
    <t>Sne60</t>
  </si>
  <si>
    <t>Dev60</t>
  </si>
  <si>
    <t>Mcc??</t>
  </si>
  <si>
    <t>Kin86</t>
  </si>
  <si>
    <t>Kan56</t>
  </si>
  <si>
    <t>Jan40</t>
  </si>
  <si>
    <t>Ray83</t>
  </si>
  <si>
    <t>Jon78</t>
  </si>
  <si>
    <t>Other*</t>
  </si>
  <si>
    <t>* Other includes institutional environments and unknown housing status</t>
  </si>
  <si>
    <t>Leo57</t>
  </si>
  <si>
    <t>Mac64</t>
  </si>
  <si>
    <t>New57</t>
  </si>
  <si>
    <t>Hil62</t>
  </si>
  <si>
    <t>Riv61</t>
  </si>
  <si>
    <t>Tur63</t>
  </si>
  <si>
    <t>Mcc52</t>
  </si>
  <si>
    <t>Lea68</t>
  </si>
  <si>
    <t># unsheltered (on the street)</t>
  </si>
  <si>
    <t># in overnight only shelters</t>
  </si>
  <si>
    <t># in 24 hour shelters</t>
  </si>
  <si>
    <t># homeless over 90 days</t>
  </si>
  <si>
    <t># homeless over 1 year</t>
  </si>
  <si>
    <t>This chart does not include veterans whose location is TBD or who are otherwise not confirmed as experiencing homelessness.</t>
  </si>
  <si>
    <t>* Other includes institutional environments and unknown locations.</t>
  </si>
  <si>
    <t>Mal90</t>
  </si>
  <si>
    <t>Ana90</t>
  </si>
  <si>
    <t>Ahm60</t>
  </si>
  <si>
    <t>Bri88</t>
  </si>
  <si>
    <t>Riv59</t>
  </si>
  <si>
    <t>Sim38</t>
  </si>
  <si>
    <t>Con55</t>
  </si>
  <si>
    <t>Bar79</t>
  </si>
  <si>
    <t>Wis63</t>
  </si>
  <si>
    <t>Cla77</t>
  </si>
  <si>
    <t>Wil35</t>
  </si>
  <si>
    <t>Bat52</t>
  </si>
  <si>
    <t>Wat57</t>
  </si>
  <si>
    <t>Westchester County Homeless Veterans Status Report By Location &amp; Length of Time Engaged as of 9/23/16 (excluding VA-funded residential programs)</t>
  </si>
  <si>
    <t>Neg87</t>
  </si>
  <si>
    <t>Con94</t>
  </si>
  <si>
    <t>Tho??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</si>
</sst>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2"/>
      <color theme="1"/>
      <name val="Calibri"/>
      <family val="2"/>
      <scheme val="minor"/>
    </font>
    <font>
      <b/>
      <sz val="10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</borders>
  <cellStyleXfs count="325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171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3" fontId="3" fillId="2" borderId="4" xfId="0" applyNumberFormat="1" applyFont="1" applyFill="1" applyBorder="1" applyAlignment="1">
      <alignment horizontal="center" vertical="center" wrapText="1"/>
    </xf>
    <xf numFmtId="3" fontId="2" fillId="2" borderId="4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14" fontId="2" fillId="2" borderId="1" xfId="0" applyNumberFormat="1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9" fillId="0" borderId="0" xfId="0" applyFont="1"/>
    <xf numFmtId="0" fontId="10" fillId="0" borderId="3" xfId="0" applyFont="1" applyBorder="1" applyAlignment="1">
      <alignment horizontal="center" vertical="center" wrapText="1"/>
    </xf>
    <xf numFmtId="3" fontId="4" fillId="0" borderId="4" xfId="0" applyNumberFormat="1" applyFont="1" applyBorder="1" applyAlignment="1">
      <alignment horizontal="center" vertical="center" wrapText="1"/>
    </xf>
    <xf numFmtId="3" fontId="10" fillId="0" borderId="4" xfId="0" applyNumberFormat="1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14" fontId="10" fillId="0" borderId="4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4" fontId="9" fillId="0" borderId="0" xfId="0" applyNumberFormat="1" applyFont="1"/>
    <xf numFmtId="0" fontId="4" fillId="0" borderId="3" xfId="0" applyFont="1" applyBorder="1" applyAlignment="1">
      <alignment horizontal="center" vertical="center" wrapText="1"/>
    </xf>
    <xf numFmtId="0" fontId="9" fillId="0" borderId="0" xfId="0" applyFont="1" applyAlignment="1">
      <alignment wrapText="1"/>
    </xf>
    <xf numFmtId="0" fontId="9" fillId="0" borderId="0" xfId="0" applyFont="1" applyAlignment="1">
      <alignment horizontal="center"/>
    </xf>
    <xf numFmtId="0" fontId="9" fillId="0" borderId="1" xfId="0" applyFont="1" applyBorder="1" applyAlignment="1">
      <alignment horizontal="center"/>
    </xf>
    <xf numFmtId="0" fontId="10" fillId="0" borderId="8" xfId="0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14" fontId="10" fillId="0" borderId="8" xfId="0" applyNumberFormat="1" applyFont="1" applyBorder="1" applyAlignment="1">
      <alignment horizontal="center" vertical="center" wrapText="1"/>
    </xf>
    <xf numFmtId="0" fontId="0" fillId="2" borderId="0" xfId="0" applyFill="1"/>
    <xf numFmtId="0" fontId="2" fillId="2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 wrapText="1"/>
    </xf>
    <xf numFmtId="0" fontId="9" fillId="0" borderId="9" xfId="0" applyFont="1" applyBorder="1" applyAlignment="1">
      <alignment wrapText="1"/>
    </xf>
    <xf numFmtId="0" fontId="10" fillId="0" borderId="1" xfId="0" applyFont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 vertical="center" wrapText="1"/>
    </xf>
    <xf numFmtId="0" fontId="2" fillId="2" borderId="7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17" fontId="10" fillId="0" borderId="3" xfId="0" quotePrefix="1" applyNumberFormat="1" applyFont="1" applyBorder="1" applyAlignment="1">
      <alignment horizontal="center" vertical="center" wrapText="1"/>
    </xf>
    <xf numFmtId="14" fontId="2" fillId="2" borderId="1" xfId="0" quotePrefix="1" applyNumberFormat="1" applyFont="1" applyFill="1" applyBorder="1" applyAlignment="1">
      <alignment horizontal="center"/>
    </xf>
    <xf numFmtId="14" fontId="0" fillId="0" borderId="0" xfId="0" applyNumberFormat="1" applyAlignment="1">
      <alignment horizontal="center"/>
    </xf>
    <xf numFmtId="0" fontId="10" fillId="0" borderId="2" xfId="0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14" fontId="10" fillId="0" borderId="2" xfId="0" applyNumberFormat="1" applyFont="1" applyBorder="1" applyAlignment="1">
      <alignment horizontal="center" vertical="center" wrapText="1"/>
    </xf>
    <xf numFmtId="0" fontId="9" fillId="0" borderId="1" xfId="0" applyFont="1" applyBorder="1"/>
    <xf numFmtId="0" fontId="10" fillId="2" borderId="7" xfId="0" applyFont="1" applyFill="1" applyBorder="1" applyAlignment="1">
      <alignment vertical="center" wrapText="1"/>
    </xf>
    <xf numFmtId="14" fontId="10" fillId="2" borderId="7" xfId="0" applyNumberFormat="1" applyFont="1" applyFill="1" applyBorder="1" applyAlignment="1">
      <alignment vertical="center" wrapText="1"/>
    </xf>
    <xf numFmtId="0" fontId="10" fillId="2" borderId="8" xfId="0" applyFont="1" applyFill="1" applyBorder="1" applyAlignment="1">
      <alignment vertical="center" wrapText="1"/>
    </xf>
    <xf numFmtId="14" fontId="10" fillId="2" borderId="8" xfId="0" applyNumberFormat="1" applyFont="1" applyFill="1" applyBorder="1" applyAlignment="1">
      <alignment vertical="center" wrapText="1"/>
    </xf>
    <xf numFmtId="0" fontId="10" fillId="2" borderId="3" xfId="0" applyFont="1" applyFill="1" applyBorder="1" applyAlignment="1">
      <alignment vertical="center" wrapText="1"/>
    </xf>
    <xf numFmtId="14" fontId="10" fillId="2" borderId="3" xfId="0" applyNumberFormat="1" applyFont="1" applyFill="1" applyBorder="1" applyAlignment="1">
      <alignment vertical="center" wrapText="1"/>
    </xf>
    <xf numFmtId="0" fontId="10" fillId="2" borderId="1" xfId="0" applyFont="1" applyFill="1" applyBorder="1" applyAlignment="1">
      <alignment vertical="center" wrapText="1"/>
    </xf>
    <xf numFmtId="14" fontId="10" fillId="2" borderId="1" xfId="0" applyNumberFormat="1" applyFont="1" applyFill="1" applyBorder="1" applyAlignment="1">
      <alignment vertical="center" wrapText="1"/>
    </xf>
    <xf numFmtId="0" fontId="9" fillId="0" borderId="0" xfId="0" applyFont="1" applyAlignment="1">
      <alignment horizontal="left" wrapText="1"/>
    </xf>
    <xf numFmtId="0" fontId="10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wrapText="1"/>
    </xf>
    <xf numFmtId="0" fontId="10" fillId="2" borderId="1" xfId="0" applyFont="1" applyFill="1" applyBorder="1" applyAlignment="1">
      <alignment horizontal="center" vertical="center" wrapText="1"/>
    </xf>
    <xf numFmtId="14" fontId="10" fillId="2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14" fontId="2" fillId="2" borderId="7" xfId="0" applyNumberFormat="1" applyFont="1" applyFill="1" applyBorder="1" applyAlignment="1">
      <alignment vertical="center" wrapText="1"/>
    </xf>
    <xf numFmtId="14" fontId="2" fillId="2" borderId="8" xfId="0" applyNumberFormat="1" applyFont="1" applyFill="1" applyBorder="1" applyAlignment="1">
      <alignment vertical="center" wrapText="1"/>
    </xf>
    <xf numFmtId="14" fontId="2" fillId="2" borderId="3" xfId="0" applyNumberFormat="1" applyFont="1" applyFill="1" applyBorder="1" applyAlignment="1">
      <alignment vertical="center" wrapText="1"/>
    </xf>
    <xf numFmtId="17" fontId="10" fillId="0" borderId="1" xfId="0" quotePrefix="1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/>
    </xf>
    <xf numFmtId="3" fontId="10" fillId="0" borderId="11" xfId="0" applyNumberFormat="1" applyFont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14" fontId="9" fillId="0" borderId="0" xfId="0" applyNumberFormat="1" applyFont="1" applyAlignment="1">
      <alignment horizontal="center" vertical="center"/>
    </xf>
    <xf numFmtId="0" fontId="9" fillId="0" borderId="12" xfId="0" applyFont="1" applyBorder="1" applyAlignment="1">
      <alignment vertical="center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5" xfId="0" applyFont="1" applyBorder="1" applyAlignment="1">
      <alignment vertical="center"/>
    </xf>
    <xf numFmtId="0" fontId="9" fillId="0" borderId="16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0" borderId="18" xfId="0" applyFont="1" applyBorder="1" applyAlignment="1">
      <alignment vertical="center"/>
    </xf>
    <xf numFmtId="0" fontId="9" fillId="0" borderId="19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21" xfId="0" applyFont="1" applyBorder="1"/>
    <xf numFmtId="0" fontId="9" fillId="0" borderId="22" xfId="0" applyFont="1" applyBorder="1" applyAlignment="1">
      <alignment vertical="center"/>
    </xf>
    <xf numFmtId="14" fontId="9" fillId="0" borderId="0" xfId="0" applyNumberFormat="1" applyFont="1" applyAlignment="1">
      <alignment horizontal="center"/>
    </xf>
    <xf numFmtId="49" fontId="10" fillId="3" borderId="7" xfId="0" applyNumberFormat="1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 wrapText="1"/>
    </xf>
    <xf numFmtId="14" fontId="10" fillId="3" borderId="7" xfId="0" applyNumberFormat="1" applyFont="1" applyFill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49" fontId="10" fillId="3" borderId="1" xfId="0" applyNumberFormat="1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14" fontId="10" fillId="3" borderId="1" xfId="0" applyNumberFormat="1" applyFont="1" applyFill="1" applyBorder="1" applyAlignment="1">
      <alignment horizontal="center" vertical="center" wrapText="1"/>
    </xf>
    <xf numFmtId="14" fontId="10" fillId="0" borderId="3" xfId="0" applyNumberFormat="1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14" fontId="10" fillId="0" borderId="1" xfId="0" applyNumberFormat="1" applyFont="1" applyBorder="1" applyAlignment="1">
      <alignment vertical="center" wrapText="1"/>
    </xf>
    <xf numFmtId="17" fontId="10" fillId="0" borderId="3" xfId="0" quotePrefix="1" applyNumberFormat="1" applyFont="1" applyBorder="1" applyAlignment="1">
      <alignment vertical="center" wrapText="1"/>
    </xf>
    <xf numFmtId="0" fontId="10" fillId="0" borderId="3" xfId="0" applyFont="1" applyBorder="1" applyAlignment="1">
      <alignment vertical="center"/>
    </xf>
    <xf numFmtId="0" fontId="10" fillId="0" borderId="3" xfId="0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/>
    </xf>
    <xf numFmtId="0" fontId="10" fillId="4" borderId="1" xfId="0" applyFont="1" applyFill="1" applyBorder="1" applyAlignment="1">
      <alignment horizontal="center" vertical="center" wrapText="1"/>
    </xf>
    <xf numFmtId="14" fontId="10" fillId="4" borderId="1" xfId="0" applyNumberFormat="1" applyFont="1" applyFill="1" applyBorder="1" applyAlignment="1">
      <alignment horizontal="center" vertical="center" wrapText="1"/>
    </xf>
    <xf numFmtId="0" fontId="10" fillId="4" borderId="7" xfId="0" applyFont="1" applyFill="1" applyBorder="1" applyAlignment="1">
      <alignment horizontal="center" vertical="center" wrapText="1"/>
    </xf>
    <xf numFmtId="14" fontId="10" fillId="4" borderId="7" xfId="0" applyNumberFormat="1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49" fontId="10" fillId="4" borderId="7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14" fontId="10" fillId="0" borderId="1" xfId="0" applyNumberFormat="1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14" fontId="10" fillId="0" borderId="7" xfId="0" applyNumberFormat="1" applyFont="1" applyBorder="1" applyAlignment="1">
      <alignment horizontal="center" vertical="center" wrapText="1"/>
    </xf>
    <xf numFmtId="14" fontId="10" fillId="0" borderId="8" xfId="0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7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3" fontId="10" fillId="0" borderId="5" xfId="0" applyNumberFormat="1" applyFont="1" applyBorder="1" applyAlignment="1">
      <alignment horizontal="center" vertical="center" wrapText="1"/>
    </xf>
    <xf numFmtId="3" fontId="10" fillId="0" borderId="6" xfId="0" applyNumberFormat="1" applyFont="1" applyBorder="1" applyAlignment="1">
      <alignment horizontal="center" vertical="center" wrapText="1"/>
    </xf>
    <xf numFmtId="3" fontId="10" fillId="0" borderId="2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3" fontId="2" fillId="2" borderId="5" xfId="0" applyNumberFormat="1" applyFont="1" applyFill="1" applyBorder="1" applyAlignment="1">
      <alignment horizontal="center" vertical="center" wrapText="1"/>
    </xf>
    <xf numFmtId="3" fontId="2" fillId="2" borderId="6" xfId="0" applyNumberFormat="1" applyFont="1" applyFill="1" applyBorder="1" applyAlignment="1">
      <alignment horizontal="center" vertical="center" wrapText="1"/>
    </xf>
    <xf numFmtId="3" fontId="2" fillId="2" borderId="2" xfId="0" applyNumberFormat="1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14" fontId="2" fillId="2" borderId="7" xfId="0" applyNumberFormat="1" applyFont="1" applyFill="1" applyBorder="1" applyAlignment="1">
      <alignment horizontal="center" vertical="center" wrapText="1"/>
    </xf>
    <xf numFmtId="14" fontId="2" fillId="2" borderId="8" xfId="0" applyNumberFormat="1" applyFont="1" applyFill="1" applyBorder="1" applyAlignment="1">
      <alignment horizontal="center" vertical="center" wrapText="1"/>
    </xf>
    <xf numFmtId="14" fontId="2" fillId="2" borderId="3" xfId="0" applyNumberFormat="1" applyFont="1" applyFill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/>
    </xf>
    <xf numFmtId="17" fontId="10" fillId="0" borderId="7" xfId="0" applyNumberFormat="1" applyFont="1" applyBorder="1" applyAlignment="1">
      <alignment horizontal="center" vertical="center" wrapText="1"/>
    </xf>
    <xf numFmtId="17" fontId="10" fillId="0" borderId="8" xfId="0" applyNumberFormat="1" applyFont="1" applyBorder="1" applyAlignment="1">
      <alignment horizontal="center" vertical="center" wrapText="1"/>
    </xf>
    <xf numFmtId="0" fontId="10" fillId="0" borderId="27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9" fillId="0" borderId="26" xfId="0" applyFont="1" applyBorder="1"/>
    <xf numFmtId="0" fontId="9" fillId="0" borderId="4" xfId="0" applyFont="1" applyBorder="1"/>
    <xf numFmtId="17" fontId="10" fillId="0" borderId="3" xfId="0" applyNumberFormat="1" applyFont="1" applyBorder="1" applyAlignment="1">
      <alignment horizontal="center" vertical="center" wrapText="1"/>
    </xf>
    <xf numFmtId="0" fontId="9" fillId="0" borderId="5" xfId="0" applyFont="1" applyBorder="1"/>
    <xf numFmtId="0" fontId="9" fillId="0" borderId="2" xfId="0" applyFont="1" applyBorder="1"/>
  </cellXfs>
  <cellStyles count="32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Followed Hyperlink" xfId="196" builtinId="9" hidden="1"/>
    <cellStyle name="Followed Hyperlink" xfId="198" builtinId="9" hidden="1"/>
    <cellStyle name="Followed Hyperlink" xfId="200" builtinId="9" hidden="1"/>
    <cellStyle name="Followed Hyperlink" xfId="202" builtinId="9" hidden="1"/>
    <cellStyle name="Followed Hyperlink" xfId="204" builtinId="9" hidden="1"/>
    <cellStyle name="Followed Hyperlink" xfId="206" builtinId="9" hidden="1"/>
    <cellStyle name="Followed Hyperlink" xfId="208" builtinId="9" hidden="1"/>
    <cellStyle name="Followed Hyperlink" xfId="210" builtinId="9" hidden="1"/>
    <cellStyle name="Followed Hyperlink" xfId="212" builtinId="9" hidden="1"/>
    <cellStyle name="Followed Hyperlink" xfId="214" builtinId="9" hidden="1"/>
    <cellStyle name="Followed Hyperlink" xfId="216" builtinId="9" hidden="1"/>
    <cellStyle name="Followed Hyperlink" xfId="218" builtinId="9" hidden="1"/>
    <cellStyle name="Followed Hyperlink" xfId="220" builtinId="9" hidden="1"/>
    <cellStyle name="Followed Hyperlink" xfId="222" builtinId="9" hidden="1"/>
    <cellStyle name="Followed Hyperlink" xfId="224" builtinId="9" hidden="1"/>
    <cellStyle name="Followed Hyperlink" xfId="226" builtinId="9" hidden="1"/>
    <cellStyle name="Followed Hyperlink" xfId="228" builtinId="9" hidden="1"/>
    <cellStyle name="Followed Hyperlink" xfId="230" builtinId="9" hidden="1"/>
    <cellStyle name="Followed Hyperlink" xfId="232" builtinId="9" hidden="1"/>
    <cellStyle name="Followed Hyperlink" xfId="234" builtinId="9" hidden="1"/>
    <cellStyle name="Followed Hyperlink" xfId="236" builtinId="9" hidden="1"/>
    <cellStyle name="Followed Hyperlink" xfId="238" builtinId="9" hidden="1"/>
    <cellStyle name="Followed Hyperlink" xfId="240" builtinId="9" hidden="1"/>
    <cellStyle name="Followed Hyperlink" xfId="242" builtinId="9" hidden="1"/>
    <cellStyle name="Followed Hyperlink" xfId="244" builtinId="9" hidden="1"/>
    <cellStyle name="Followed Hyperlink" xfId="246" builtinId="9" hidden="1"/>
    <cellStyle name="Followed Hyperlink" xfId="248" builtinId="9" hidden="1"/>
    <cellStyle name="Followed Hyperlink" xfId="250" builtinId="9" hidden="1"/>
    <cellStyle name="Followed Hyperlink" xfId="252" builtinId="9" hidden="1"/>
    <cellStyle name="Followed Hyperlink" xfId="254" builtinId="9" hidden="1"/>
    <cellStyle name="Followed Hyperlink" xfId="256" builtinId="9" hidden="1"/>
    <cellStyle name="Followed Hyperlink" xfId="258" builtinId="9" hidden="1"/>
    <cellStyle name="Followed Hyperlink" xfId="260" builtinId="9" hidden="1"/>
    <cellStyle name="Followed Hyperlink" xfId="262" builtinId="9" hidden="1"/>
    <cellStyle name="Followed Hyperlink" xfId="264" builtinId="9" hidden="1"/>
    <cellStyle name="Followed Hyperlink" xfId="266" builtinId="9" hidden="1"/>
    <cellStyle name="Followed Hyperlink" xfId="268" builtinId="9" hidden="1"/>
    <cellStyle name="Followed Hyperlink" xfId="270" builtinId="9" hidden="1"/>
    <cellStyle name="Followed Hyperlink" xfId="272" builtinId="9" hidden="1"/>
    <cellStyle name="Followed Hyperlink" xfId="274" builtinId="9" hidden="1"/>
    <cellStyle name="Followed Hyperlink" xfId="276" builtinId="9" hidden="1"/>
    <cellStyle name="Followed Hyperlink" xfId="278" builtinId="9" hidden="1"/>
    <cellStyle name="Followed Hyperlink" xfId="280" builtinId="9" hidden="1"/>
    <cellStyle name="Followed Hyperlink" xfId="282" builtinId="9" hidden="1"/>
    <cellStyle name="Followed Hyperlink" xfId="284" builtinId="9" hidden="1"/>
    <cellStyle name="Followed Hyperlink" xfId="286" builtinId="9" hidden="1"/>
    <cellStyle name="Followed Hyperlink" xfId="288" builtinId="9" hidden="1"/>
    <cellStyle name="Followed Hyperlink" xfId="290" builtinId="9" hidden="1"/>
    <cellStyle name="Followed Hyperlink" xfId="292" builtinId="9" hidden="1"/>
    <cellStyle name="Followed Hyperlink" xfId="294" builtinId="9" hidden="1"/>
    <cellStyle name="Followed Hyperlink" xfId="296" builtinId="9" hidden="1"/>
    <cellStyle name="Followed Hyperlink" xfId="298" builtinId="9" hidden="1"/>
    <cellStyle name="Followed Hyperlink" xfId="300" builtinId="9" hidden="1"/>
    <cellStyle name="Followed Hyperlink" xfId="302" builtinId="9" hidden="1"/>
    <cellStyle name="Followed Hyperlink" xfId="304" builtinId="9" hidden="1"/>
    <cellStyle name="Followed Hyperlink" xfId="306" builtinId="9" hidden="1"/>
    <cellStyle name="Followed Hyperlink" xfId="308" builtinId="9" hidden="1"/>
    <cellStyle name="Followed Hyperlink" xfId="310" builtinId="9" hidden="1"/>
    <cellStyle name="Followed Hyperlink" xfId="312" builtinId="9" hidden="1"/>
    <cellStyle name="Followed Hyperlink" xfId="314" builtinId="9" hidden="1"/>
    <cellStyle name="Followed Hyperlink" xfId="316" builtinId="9" hidden="1"/>
    <cellStyle name="Followed Hyperlink" xfId="318" builtinId="9" hidden="1"/>
    <cellStyle name="Followed Hyperlink" xfId="320" builtinId="9" hidden="1"/>
    <cellStyle name="Followed Hyperlink" xfId="322" builtinId="9" hidden="1"/>
    <cellStyle name="Followed Hyperlink" xfId="32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5" builtinId="8" hidden="1"/>
    <cellStyle name="Hyperlink" xfId="217" builtinId="8" hidden="1"/>
    <cellStyle name="Hyperlink" xfId="219" builtinId="8" hidden="1"/>
    <cellStyle name="Hyperlink" xfId="221" builtinId="8" hidden="1"/>
    <cellStyle name="Hyperlink" xfId="223" builtinId="8" hidden="1"/>
    <cellStyle name="Hyperlink" xfId="225" builtinId="8" hidden="1"/>
    <cellStyle name="Hyperlink" xfId="227" builtinId="8" hidden="1"/>
    <cellStyle name="Hyperlink" xfId="229" builtinId="8" hidden="1"/>
    <cellStyle name="Hyperlink" xfId="231" builtinId="8" hidden="1"/>
    <cellStyle name="Hyperlink" xfId="233" builtinId="8" hidden="1"/>
    <cellStyle name="Hyperlink" xfId="235" builtinId="8" hidden="1"/>
    <cellStyle name="Hyperlink" xfId="237" builtinId="8" hidden="1"/>
    <cellStyle name="Hyperlink" xfId="239" builtinId="8" hidden="1"/>
    <cellStyle name="Hyperlink" xfId="241" builtinId="8" hidden="1"/>
    <cellStyle name="Hyperlink" xfId="243" builtinId="8" hidden="1"/>
    <cellStyle name="Hyperlink" xfId="245" builtinId="8" hidden="1"/>
    <cellStyle name="Hyperlink" xfId="247" builtinId="8" hidden="1"/>
    <cellStyle name="Hyperlink" xfId="249" builtinId="8" hidden="1"/>
    <cellStyle name="Hyperlink" xfId="251" builtinId="8" hidden="1"/>
    <cellStyle name="Hyperlink" xfId="253" builtinId="8" hidden="1"/>
    <cellStyle name="Hyperlink" xfId="255" builtinId="8" hidden="1"/>
    <cellStyle name="Hyperlink" xfId="257" builtinId="8" hidden="1"/>
    <cellStyle name="Hyperlink" xfId="259" builtinId="8" hidden="1"/>
    <cellStyle name="Hyperlink" xfId="261" builtinId="8" hidden="1"/>
    <cellStyle name="Hyperlink" xfId="263" builtinId="8" hidden="1"/>
    <cellStyle name="Hyperlink" xfId="265" builtinId="8" hidden="1"/>
    <cellStyle name="Hyperlink" xfId="267" builtinId="8" hidden="1"/>
    <cellStyle name="Hyperlink" xfId="269" builtinId="8" hidden="1"/>
    <cellStyle name="Hyperlink" xfId="271" builtinId="8" hidden="1"/>
    <cellStyle name="Hyperlink" xfId="273" builtinId="8" hidden="1"/>
    <cellStyle name="Hyperlink" xfId="275" builtinId="8" hidden="1"/>
    <cellStyle name="Hyperlink" xfId="277" builtinId="8" hidden="1"/>
    <cellStyle name="Hyperlink" xfId="279" builtinId="8" hidden="1"/>
    <cellStyle name="Hyperlink" xfId="281" builtinId="8" hidden="1"/>
    <cellStyle name="Hyperlink" xfId="283" builtinId="8" hidden="1"/>
    <cellStyle name="Hyperlink" xfId="285" builtinId="8" hidden="1"/>
    <cellStyle name="Hyperlink" xfId="287" builtinId="8" hidden="1"/>
    <cellStyle name="Hyperlink" xfId="289" builtinId="8" hidden="1"/>
    <cellStyle name="Hyperlink" xfId="291" builtinId="8" hidden="1"/>
    <cellStyle name="Hyperlink" xfId="293" builtinId="8" hidden="1"/>
    <cellStyle name="Hyperlink" xfId="295" builtinId="8" hidden="1"/>
    <cellStyle name="Hyperlink" xfId="297" builtinId="8" hidden="1"/>
    <cellStyle name="Hyperlink" xfId="299" builtinId="8" hidden="1"/>
    <cellStyle name="Hyperlink" xfId="301" builtinId="8" hidden="1"/>
    <cellStyle name="Hyperlink" xfId="303" builtinId="8" hidden="1"/>
    <cellStyle name="Hyperlink" xfId="305" builtinId="8" hidden="1"/>
    <cellStyle name="Hyperlink" xfId="307" builtinId="8" hidden="1"/>
    <cellStyle name="Hyperlink" xfId="309" builtinId="8" hidden="1"/>
    <cellStyle name="Hyperlink" xfId="311" builtinId="8" hidden="1"/>
    <cellStyle name="Hyperlink" xfId="313" builtinId="8" hidden="1"/>
    <cellStyle name="Hyperlink" xfId="315" builtinId="8" hidden="1"/>
    <cellStyle name="Hyperlink" xfId="317" builtinId="8" hidden="1"/>
    <cellStyle name="Hyperlink" xfId="319" builtinId="8" hidden="1"/>
    <cellStyle name="Hyperlink" xfId="321" builtinId="8" hidden="1"/>
    <cellStyle name="Hyperlink" xfId="323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6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X66"/>
  <sheetViews>
    <sheetView zoomScale="65" zoomScaleNormal="65" zoomScalePageLayoutView="65" workbookViewId="0">
      <selection activeCell="K41" sqref="K41:K44"/>
    </sheetView>
  </sheetViews>
  <sheetFormatPr baseColWidth="10" defaultColWidth="11" defaultRowHeight="16" x14ac:dyDescent="0.2"/>
  <cols>
    <col min="1" max="1" width="16.6640625" style="1" customWidth="1"/>
    <col min="4" max="4" width="11.83203125" bestFit="1" customWidth="1"/>
    <col min="10" max="10" width="11.6640625" bestFit="1" customWidth="1"/>
    <col min="16" max="16" width="11.6640625" bestFit="1" customWidth="1"/>
    <col min="19" max="19" width="11.33203125" bestFit="1" customWidth="1"/>
    <col min="20" max="20" width="12.1640625" customWidth="1"/>
    <col min="21" max="22" width="11" hidden="1" customWidth="1"/>
  </cols>
  <sheetData>
    <row r="1" spans="1:24" ht="24" x14ac:dyDescent="0.2">
      <c r="A1" s="165" t="s">
        <v>79</v>
      </c>
      <c r="B1" s="165"/>
      <c r="C1" s="165"/>
      <c r="D1" s="165"/>
      <c r="E1" s="165"/>
      <c r="F1" s="165"/>
      <c r="G1" s="165"/>
      <c r="H1" s="165"/>
      <c r="I1" s="165"/>
      <c r="J1" s="165"/>
      <c r="K1" s="165"/>
      <c r="L1" s="165"/>
      <c r="M1" s="165"/>
      <c r="N1" s="165"/>
      <c r="O1" s="165"/>
      <c r="P1" s="165"/>
      <c r="Q1" s="165"/>
      <c r="R1" s="165"/>
      <c r="S1" s="165"/>
      <c r="T1" s="165"/>
    </row>
    <row r="2" spans="1:24" ht="17" thickBot="1" x14ac:dyDescent="0.25">
      <c r="A2" s="9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4" s="15" customFormat="1" ht="25" customHeight="1" thickBot="1" x14ac:dyDescent="0.3">
      <c r="A3" s="13"/>
      <c r="B3" s="139" t="s">
        <v>0</v>
      </c>
      <c r="C3" s="140"/>
      <c r="D3" s="141"/>
      <c r="E3" s="139" t="s">
        <v>1</v>
      </c>
      <c r="F3" s="140"/>
      <c r="G3" s="141"/>
      <c r="H3" s="139" t="s">
        <v>2</v>
      </c>
      <c r="I3" s="140"/>
      <c r="J3" s="141"/>
      <c r="K3" s="139" t="s">
        <v>3</v>
      </c>
      <c r="L3" s="140"/>
      <c r="M3" s="141"/>
      <c r="N3" s="139" t="s">
        <v>4</v>
      </c>
      <c r="O3" s="140"/>
      <c r="P3" s="141"/>
      <c r="Q3" s="139" t="s">
        <v>5</v>
      </c>
      <c r="R3" s="140"/>
      <c r="S3" s="141"/>
      <c r="T3" s="14" t="s">
        <v>6</v>
      </c>
    </row>
    <row r="4" spans="1:24" s="15" customFormat="1" ht="37" thickBot="1" x14ac:dyDescent="0.3">
      <c r="A4" s="16" t="s">
        <v>7</v>
      </c>
      <c r="B4" s="136">
        <v>195976</v>
      </c>
      <c r="C4" s="137"/>
      <c r="D4" s="138"/>
      <c r="E4" s="136">
        <v>67292</v>
      </c>
      <c r="F4" s="137"/>
      <c r="G4" s="138"/>
      <c r="H4" s="136">
        <v>56853</v>
      </c>
      <c r="I4" s="137"/>
      <c r="J4" s="138"/>
      <c r="K4" s="136">
        <v>77062</v>
      </c>
      <c r="L4" s="137"/>
      <c r="M4" s="138"/>
      <c r="N4" s="136">
        <v>23583</v>
      </c>
      <c r="O4" s="137"/>
      <c r="P4" s="138"/>
      <c r="Q4" s="136">
        <v>397183</v>
      </c>
      <c r="R4" s="137"/>
      <c r="S4" s="138"/>
      <c r="T4" s="17">
        <v>949113</v>
      </c>
    </row>
    <row r="5" spans="1:24" s="15" customFormat="1" ht="37" thickBot="1" x14ac:dyDescent="0.3">
      <c r="A5" s="16"/>
      <c r="B5" s="18" t="s">
        <v>14</v>
      </c>
      <c r="C5" s="18" t="s">
        <v>35</v>
      </c>
      <c r="D5" s="18" t="s">
        <v>16</v>
      </c>
      <c r="E5" s="18" t="s">
        <v>14</v>
      </c>
      <c r="F5" s="18" t="s">
        <v>35</v>
      </c>
      <c r="G5" s="18" t="s">
        <v>16</v>
      </c>
      <c r="H5" s="18" t="s">
        <v>14</v>
      </c>
      <c r="I5" s="18" t="s">
        <v>35</v>
      </c>
      <c r="J5" s="18" t="s">
        <v>16</v>
      </c>
      <c r="K5" s="18" t="s">
        <v>14</v>
      </c>
      <c r="L5" s="18" t="s">
        <v>35</v>
      </c>
      <c r="M5" s="18" t="s">
        <v>16</v>
      </c>
      <c r="N5" s="18" t="s">
        <v>14</v>
      </c>
      <c r="O5" s="18" t="s">
        <v>35</v>
      </c>
      <c r="P5" s="18" t="s">
        <v>16</v>
      </c>
      <c r="Q5" s="18" t="s">
        <v>14</v>
      </c>
      <c r="R5" s="18" t="s">
        <v>35</v>
      </c>
      <c r="S5" s="18" t="s">
        <v>16</v>
      </c>
      <c r="T5" s="17"/>
    </row>
    <row r="6" spans="1:24" s="15" customFormat="1" ht="66" customHeight="1" thickBot="1" x14ac:dyDescent="0.3">
      <c r="A6" s="16" t="s">
        <v>8</v>
      </c>
      <c r="B6" s="19"/>
      <c r="C6" s="19"/>
      <c r="D6" s="20"/>
      <c r="E6" s="19"/>
      <c r="F6" s="19"/>
      <c r="G6" s="19"/>
      <c r="H6" s="19"/>
      <c r="I6" s="19"/>
      <c r="J6" s="19"/>
      <c r="K6" s="19" t="s">
        <v>52</v>
      </c>
      <c r="L6" s="19" t="s">
        <v>36</v>
      </c>
      <c r="M6" s="20">
        <v>42461</v>
      </c>
      <c r="N6" s="19"/>
      <c r="O6" s="19"/>
      <c r="P6" s="20"/>
      <c r="Q6" s="36"/>
      <c r="R6" s="44"/>
      <c r="S6" s="47"/>
      <c r="T6" s="33">
        <f>U6</f>
        <v>1</v>
      </c>
      <c r="U6" s="34">
        <f t="shared" ref="U6:U23" si="0">COUNTIF(B6:S6,"&gt;8/8/2013")</f>
        <v>1</v>
      </c>
    </row>
    <row r="7" spans="1:24" s="15" customFormat="1" ht="66" customHeight="1" thickBot="1" x14ac:dyDescent="0.3">
      <c r="A7" s="16" t="s">
        <v>9</v>
      </c>
      <c r="B7" s="19"/>
      <c r="C7" s="19"/>
      <c r="D7" s="20"/>
      <c r="E7" s="19"/>
      <c r="F7" s="19"/>
      <c r="G7" s="20"/>
      <c r="H7" s="19"/>
      <c r="I7" s="19"/>
      <c r="J7" s="19"/>
      <c r="K7" s="19"/>
      <c r="L7" s="19"/>
      <c r="M7" s="19"/>
      <c r="N7" s="19"/>
      <c r="O7" s="19"/>
      <c r="P7" s="19"/>
      <c r="Q7" s="19" t="s">
        <v>69</v>
      </c>
      <c r="R7" s="19" t="s">
        <v>37</v>
      </c>
      <c r="S7" s="20">
        <v>42580</v>
      </c>
      <c r="T7" s="33">
        <f>U7</f>
        <v>1</v>
      </c>
      <c r="U7" s="46">
        <f t="shared" si="0"/>
        <v>1</v>
      </c>
    </row>
    <row r="8" spans="1:24" s="15" customFormat="1" ht="66" customHeight="1" thickBot="1" x14ac:dyDescent="0.3">
      <c r="A8" s="16" t="s">
        <v>10</v>
      </c>
      <c r="B8" s="19"/>
      <c r="C8" s="19"/>
      <c r="D8" s="20"/>
      <c r="E8" s="19"/>
      <c r="F8" s="19"/>
      <c r="G8" s="19"/>
      <c r="H8" s="19"/>
      <c r="I8" s="19"/>
      <c r="J8" s="19"/>
      <c r="K8" s="19"/>
      <c r="L8" s="19"/>
      <c r="M8" s="20"/>
      <c r="N8" s="19"/>
      <c r="O8" s="19"/>
      <c r="P8" s="19"/>
      <c r="Q8" s="19"/>
      <c r="R8" s="19"/>
      <c r="S8" s="19"/>
      <c r="T8" s="33">
        <f>U8</f>
        <v>0</v>
      </c>
      <c r="U8" s="46">
        <f t="shared" si="0"/>
        <v>0</v>
      </c>
      <c r="W8" s="22"/>
      <c r="X8" s="22"/>
    </row>
    <row r="9" spans="1:24" s="15" customFormat="1" ht="24" customHeight="1" thickBot="1" x14ac:dyDescent="0.3">
      <c r="A9" s="123" t="s">
        <v>11</v>
      </c>
      <c r="B9" s="93" t="s">
        <v>80</v>
      </c>
      <c r="C9" s="94" t="s">
        <v>39</v>
      </c>
      <c r="D9" s="95">
        <v>42629</v>
      </c>
      <c r="E9" s="123"/>
      <c r="F9" s="123"/>
      <c r="G9" s="125"/>
      <c r="H9" s="36" t="s">
        <v>81</v>
      </c>
      <c r="I9" s="36" t="s">
        <v>39</v>
      </c>
      <c r="J9" s="37">
        <v>42629</v>
      </c>
      <c r="K9" s="134"/>
      <c r="L9" s="134"/>
      <c r="M9" s="134"/>
      <c r="N9" s="123"/>
      <c r="O9" s="123"/>
      <c r="P9" s="125"/>
      <c r="Q9" s="123" t="s">
        <v>42</v>
      </c>
      <c r="R9" s="123" t="s">
        <v>37</v>
      </c>
      <c r="S9" s="125">
        <v>42396</v>
      </c>
      <c r="T9" s="129">
        <f>SUM(U9:U15)</f>
        <v>11</v>
      </c>
      <c r="U9" s="46">
        <f t="shared" si="0"/>
        <v>3</v>
      </c>
    </row>
    <row r="10" spans="1:24" s="15" customFormat="1" ht="24" customHeight="1" thickBot="1" x14ac:dyDescent="0.3">
      <c r="A10" s="124"/>
      <c r="B10" s="112" t="s">
        <v>70</v>
      </c>
      <c r="C10" s="106" t="s">
        <v>36</v>
      </c>
      <c r="D10" s="107">
        <v>42587</v>
      </c>
      <c r="E10" s="124"/>
      <c r="F10" s="124"/>
      <c r="G10" s="126"/>
      <c r="H10" s="104" t="s">
        <v>72</v>
      </c>
      <c r="I10" s="104" t="s">
        <v>39</v>
      </c>
      <c r="J10" s="105">
        <v>42580</v>
      </c>
      <c r="K10" s="135"/>
      <c r="L10" s="135"/>
      <c r="M10" s="135"/>
      <c r="N10" s="124"/>
      <c r="O10" s="124"/>
      <c r="P10" s="126"/>
      <c r="Q10" s="124"/>
      <c r="R10" s="124"/>
      <c r="S10" s="126"/>
      <c r="T10" s="160"/>
      <c r="U10" s="46">
        <f t="shared" si="0"/>
        <v>2</v>
      </c>
    </row>
    <row r="11" spans="1:24" s="15" customFormat="1" ht="24" customHeight="1" thickBot="1" x14ac:dyDescent="0.3">
      <c r="A11" s="124"/>
      <c r="B11" s="87" t="s">
        <v>71</v>
      </c>
      <c r="C11" s="88" t="s">
        <v>37</v>
      </c>
      <c r="D11" s="89">
        <v>42580</v>
      </c>
      <c r="E11" s="124"/>
      <c r="F11" s="124"/>
      <c r="G11" s="126"/>
      <c r="H11" s="104" t="s">
        <v>58</v>
      </c>
      <c r="I11" s="104" t="s">
        <v>39</v>
      </c>
      <c r="J11" s="105">
        <v>42552</v>
      </c>
      <c r="K11" s="135"/>
      <c r="L11" s="135"/>
      <c r="M11" s="135"/>
      <c r="N11" s="124"/>
      <c r="O11" s="124"/>
      <c r="P11" s="126"/>
      <c r="Q11" s="124"/>
      <c r="R11" s="124"/>
      <c r="S11" s="126"/>
      <c r="T11" s="160"/>
      <c r="U11" s="46">
        <f t="shared" si="0"/>
        <v>2</v>
      </c>
    </row>
    <row r="12" spans="1:24" s="15" customFormat="1" ht="24" customHeight="1" thickBot="1" x14ac:dyDescent="0.3">
      <c r="A12" s="124"/>
      <c r="B12" s="112" t="s">
        <v>40</v>
      </c>
      <c r="C12" s="106" t="s">
        <v>37</v>
      </c>
      <c r="D12" s="107">
        <v>42580</v>
      </c>
      <c r="E12" s="124"/>
      <c r="F12" s="124"/>
      <c r="G12" s="126"/>
      <c r="H12" s="36" t="s">
        <v>68</v>
      </c>
      <c r="I12" s="36" t="s">
        <v>39</v>
      </c>
      <c r="J12" s="37">
        <v>42538</v>
      </c>
      <c r="K12" s="135"/>
      <c r="L12" s="135"/>
      <c r="M12" s="135"/>
      <c r="N12" s="124"/>
      <c r="O12" s="124"/>
      <c r="P12" s="126"/>
      <c r="Q12" s="124"/>
      <c r="R12" s="124"/>
      <c r="S12" s="126"/>
      <c r="T12" s="160"/>
      <c r="U12" s="46">
        <f t="shared" si="0"/>
        <v>2</v>
      </c>
    </row>
    <row r="13" spans="1:24" s="15" customFormat="1" ht="24" customHeight="1" thickBot="1" x14ac:dyDescent="0.3">
      <c r="A13" s="124"/>
      <c r="B13" s="87" t="s">
        <v>67</v>
      </c>
      <c r="C13" s="88" t="s">
        <v>36</v>
      </c>
      <c r="D13" s="89">
        <v>42573</v>
      </c>
      <c r="E13" s="124"/>
      <c r="F13" s="124"/>
      <c r="G13" s="126"/>
      <c r="H13" s="36"/>
      <c r="I13" s="36"/>
      <c r="J13" s="37"/>
      <c r="K13" s="135"/>
      <c r="L13" s="135"/>
      <c r="M13" s="135"/>
      <c r="N13" s="124"/>
      <c r="O13" s="124"/>
      <c r="P13" s="126"/>
      <c r="Q13" s="124"/>
      <c r="R13" s="124"/>
      <c r="S13" s="126"/>
      <c r="T13" s="160"/>
      <c r="U13" s="46">
        <f t="shared" si="0"/>
        <v>1</v>
      </c>
    </row>
    <row r="14" spans="1:24" s="15" customFormat="1" ht="24" customHeight="1" thickBot="1" x14ac:dyDescent="0.3">
      <c r="A14" s="124"/>
      <c r="B14" s="113" t="s">
        <v>66</v>
      </c>
      <c r="C14" s="114" t="s">
        <v>36</v>
      </c>
      <c r="D14" s="115">
        <v>42559</v>
      </c>
      <c r="E14" s="124"/>
      <c r="F14" s="124"/>
      <c r="G14" s="126"/>
      <c r="H14" s="36"/>
      <c r="I14" s="36"/>
      <c r="J14" s="37"/>
      <c r="K14" s="135"/>
      <c r="L14" s="135"/>
      <c r="M14" s="135"/>
      <c r="N14" s="124"/>
      <c r="O14" s="124"/>
      <c r="P14" s="126"/>
      <c r="Q14" s="124"/>
      <c r="R14" s="124"/>
      <c r="S14" s="126"/>
      <c r="T14" s="160"/>
      <c r="U14" s="46"/>
    </row>
    <row r="15" spans="1:24" s="15" customFormat="1" ht="24" customHeight="1" thickBot="1" x14ac:dyDescent="0.3">
      <c r="A15" s="124"/>
      <c r="B15" s="119" t="s">
        <v>34</v>
      </c>
      <c r="C15" s="36" t="s">
        <v>37</v>
      </c>
      <c r="D15" s="37">
        <v>42314</v>
      </c>
      <c r="E15" s="124"/>
      <c r="F15" s="124"/>
      <c r="G15" s="126"/>
      <c r="H15" s="36"/>
      <c r="I15" s="36"/>
      <c r="J15" s="37"/>
      <c r="K15" s="135"/>
      <c r="L15" s="135"/>
      <c r="M15" s="135"/>
      <c r="N15" s="127"/>
      <c r="O15" s="127"/>
      <c r="P15" s="128"/>
      <c r="Q15" s="124"/>
      <c r="R15" s="124"/>
      <c r="S15" s="126"/>
      <c r="T15" s="160"/>
      <c r="U15" s="46">
        <f t="shared" si="0"/>
        <v>1</v>
      </c>
    </row>
    <row r="16" spans="1:24" s="15" customFormat="1" ht="24" customHeight="1" thickBot="1" x14ac:dyDescent="0.3">
      <c r="A16" s="123" t="s">
        <v>12</v>
      </c>
      <c r="B16" s="123"/>
      <c r="C16" s="123"/>
      <c r="D16" s="125"/>
      <c r="E16" s="123"/>
      <c r="F16" s="123"/>
      <c r="G16" s="123"/>
      <c r="H16" s="123" t="s">
        <v>77</v>
      </c>
      <c r="I16" s="123" t="s">
        <v>36</v>
      </c>
      <c r="J16" s="125">
        <v>42622</v>
      </c>
      <c r="K16" s="123"/>
      <c r="L16" s="123"/>
      <c r="M16" s="125"/>
      <c r="N16" s="116" t="s">
        <v>75</v>
      </c>
      <c r="O16" s="36" t="s">
        <v>36</v>
      </c>
      <c r="P16" s="117">
        <v>42601</v>
      </c>
      <c r="Q16" s="36" t="s">
        <v>54</v>
      </c>
      <c r="R16" s="36" t="s">
        <v>36</v>
      </c>
      <c r="S16" s="37">
        <v>42489</v>
      </c>
      <c r="T16" s="129">
        <f>SUM(U16:U21)</f>
        <v>8</v>
      </c>
      <c r="U16" s="46">
        <f t="shared" si="0"/>
        <v>3</v>
      </c>
    </row>
    <row r="17" spans="1:22" s="15" customFormat="1" ht="24" customHeight="1" thickBot="1" x14ac:dyDescent="0.3">
      <c r="A17" s="124"/>
      <c r="B17" s="124"/>
      <c r="C17" s="124"/>
      <c r="D17" s="126"/>
      <c r="E17" s="124"/>
      <c r="F17" s="124"/>
      <c r="G17" s="124"/>
      <c r="H17" s="124"/>
      <c r="I17" s="124"/>
      <c r="J17" s="126"/>
      <c r="K17" s="124"/>
      <c r="L17" s="124"/>
      <c r="M17" s="126"/>
      <c r="N17" s="66" t="s">
        <v>73</v>
      </c>
      <c r="O17" s="62" t="s">
        <v>36</v>
      </c>
      <c r="P17" s="37">
        <v>42580</v>
      </c>
      <c r="Q17" s="36" t="s">
        <v>47</v>
      </c>
      <c r="R17" s="36" t="s">
        <v>37</v>
      </c>
      <c r="S17" s="37">
        <v>42447</v>
      </c>
      <c r="T17" s="160"/>
      <c r="U17" s="46">
        <f>COUNTIF(B17:S17,"&gt;8/8/2013")</f>
        <v>2</v>
      </c>
    </row>
    <row r="18" spans="1:22" s="15" customFormat="1" ht="24" customHeight="1" thickBot="1" x14ac:dyDescent="0.3">
      <c r="A18" s="124"/>
      <c r="B18" s="124"/>
      <c r="C18" s="124"/>
      <c r="D18" s="126"/>
      <c r="E18" s="124"/>
      <c r="F18" s="124"/>
      <c r="G18" s="124"/>
      <c r="H18" s="124"/>
      <c r="I18" s="124"/>
      <c r="J18" s="126"/>
      <c r="K18" s="124"/>
      <c r="L18" s="124"/>
      <c r="M18" s="126"/>
      <c r="N18" s="36" t="s">
        <v>56</v>
      </c>
      <c r="O18" s="116" t="s">
        <v>36</v>
      </c>
      <c r="P18" s="117">
        <v>42545</v>
      </c>
      <c r="Q18" s="36"/>
      <c r="R18" s="36"/>
      <c r="S18" s="37"/>
      <c r="T18" s="160"/>
      <c r="U18" s="46">
        <f>COUNTIF(B18:S18,"&gt;8/8/2013")</f>
        <v>1</v>
      </c>
    </row>
    <row r="19" spans="1:22" s="15" customFormat="1" ht="24" customHeight="1" thickBot="1" x14ac:dyDescent="0.3">
      <c r="A19" s="124"/>
      <c r="B19" s="124"/>
      <c r="C19" s="124"/>
      <c r="D19" s="126"/>
      <c r="E19" s="124"/>
      <c r="F19" s="124"/>
      <c r="G19" s="124"/>
      <c r="H19" s="124"/>
      <c r="I19" s="124"/>
      <c r="J19" s="126"/>
      <c r="K19" s="124"/>
      <c r="L19" s="124"/>
      <c r="M19" s="126"/>
      <c r="N19" s="36" t="s">
        <v>78</v>
      </c>
      <c r="O19" s="116" t="s">
        <v>36</v>
      </c>
      <c r="P19" s="117">
        <v>42608</v>
      </c>
      <c r="Q19" s="36"/>
      <c r="R19" s="36"/>
      <c r="S19" s="37"/>
      <c r="T19" s="160"/>
      <c r="U19" s="46">
        <f t="shared" si="0"/>
        <v>1</v>
      </c>
    </row>
    <row r="20" spans="1:22" s="15" customFormat="1" ht="24" customHeight="1" thickBot="1" x14ac:dyDescent="0.3">
      <c r="A20" s="124"/>
      <c r="B20" s="124"/>
      <c r="C20" s="124"/>
      <c r="D20" s="126"/>
      <c r="E20" s="124"/>
      <c r="F20" s="124"/>
      <c r="G20" s="124"/>
      <c r="H20" s="124"/>
      <c r="I20" s="124"/>
      <c r="J20" s="126"/>
      <c r="K20" s="124"/>
      <c r="L20" s="124"/>
      <c r="M20" s="126"/>
      <c r="N20" s="36" t="s">
        <v>82</v>
      </c>
      <c r="O20" s="110" t="s">
        <v>36</v>
      </c>
      <c r="P20" s="111">
        <v>42629</v>
      </c>
      <c r="Q20" s="36"/>
      <c r="R20" s="36"/>
      <c r="S20" s="37"/>
      <c r="T20" s="160"/>
      <c r="U20" s="46">
        <f t="shared" si="0"/>
        <v>1</v>
      </c>
    </row>
    <row r="21" spans="1:22" s="15" customFormat="1" ht="24" customHeight="1" thickBot="1" x14ac:dyDescent="0.3">
      <c r="A21" s="124"/>
      <c r="B21" s="124"/>
      <c r="C21" s="124"/>
      <c r="D21" s="126"/>
      <c r="E21" s="124"/>
      <c r="F21" s="124"/>
      <c r="G21" s="124"/>
      <c r="H21" s="124"/>
      <c r="I21" s="124"/>
      <c r="J21" s="126"/>
      <c r="K21" s="124"/>
      <c r="L21" s="124"/>
      <c r="M21" s="126"/>
      <c r="N21" s="36"/>
      <c r="O21" s="108"/>
      <c r="P21" s="109"/>
      <c r="Q21" s="36"/>
      <c r="R21" s="36"/>
      <c r="S21" s="37"/>
      <c r="T21" s="160"/>
      <c r="U21" s="46">
        <f t="shared" si="0"/>
        <v>0</v>
      </c>
    </row>
    <row r="22" spans="1:22" s="15" customFormat="1" ht="24" customHeight="1" thickBot="1" x14ac:dyDescent="0.3">
      <c r="A22" s="123" t="s">
        <v>49</v>
      </c>
      <c r="B22" s="36" t="s">
        <v>76</v>
      </c>
      <c r="C22" s="118" t="s">
        <v>36</v>
      </c>
      <c r="D22" s="37">
        <v>42608</v>
      </c>
      <c r="E22" s="163"/>
      <c r="F22" s="163"/>
      <c r="G22" s="163"/>
      <c r="H22" s="123"/>
      <c r="I22" s="123"/>
      <c r="J22" s="125"/>
      <c r="K22" s="123"/>
      <c r="L22" s="123"/>
      <c r="M22" s="123"/>
      <c r="N22" s="123"/>
      <c r="O22" s="123"/>
      <c r="P22" s="123"/>
      <c r="Q22" s="36" t="s">
        <v>48</v>
      </c>
      <c r="R22" s="36" t="s">
        <v>36</v>
      </c>
      <c r="S22" s="37">
        <v>42398</v>
      </c>
      <c r="T22" s="129">
        <f>U22+U23</f>
        <v>2</v>
      </c>
      <c r="U22" s="46">
        <f>COUNTIF(B22:S22,"&gt;8/8/2013")</f>
        <v>2</v>
      </c>
    </row>
    <row r="23" spans="1:22" s="15" customFormat="1" ht="24" customHeight="1" thickBot="1" x14ac:dyDescent="0.3">
      <c r="A23" s="127"/>
      <c r="B23" s="166"/>
      <c r="C23" s="48"/>
      <c r="D23" s="167"/>
      <c r="E23" s="164"/>
      <c r="F23" s="164"/>
      <c r="G23" s="164"/>
      <c r="H23" s="127"/>
      <c r="I23" s="127"/>
      <c r="J23" s="128"/>
      <c r="K23" s="127"/>
      <c r="L23" s="127"/>
      <c r="M23" s="127"/>
      <c r="N23" s="127"/>
      <c r="O23" s="127"/>
      <c r="P23" s="127"/>
      <c r="Q23" s="36"/>
      <c r="R23" s="36"/>
      <c r="S23" s="37"/>
      <c r="T23" s="130"/>
      <c r="U23" s="46">
        <f t="shared" si="0"/>
        <v>0</v>
      </c>
    </row>
    <row r="24" spans="1:22" s="15" customFormat="1" ht="24" customHeight="1" thickBot="1" x14ac:dyDescent="0.3">
      <c r="A24" s="23" t="s">
        <v>13</v>
      </c>
      <c r="B24" s="139">
        <f>B25</f>
        <v>8</v>
      </c>
      <c r="C24" s="140"/>
      <c r="D24" s="141"/>
      <c r="E24" s="139">
        <f>E25</f>
        <v>0</v>
      </c>
      <c r="F24" s="140"/>
      <c r="G24" s="141"/>
      <c r="H24" s="139">
        <f>H25</f>
        <v>5</v>
      </c>
      <c r="I24" s="140"/>
      <c r="J24" s="141"/>
      <c r="K24" s="139">
        <f>K25</f>
        <v>1</v>
      </c>
      <c r="L24" s="140"/>
      <c r="M24" s="141"/>
      <c r="N24" s="139">
        <f>N25</f>
        <v>5</v>
      </c>
      <c r="O24" s="140"/>
      <c r="P24" s="141"/>
      <c r="Q24" s="145">
        <f>COUNTIF(Q6:Q23,"*")</f>
        <v>5</v>
      </c>
      <c r="R24" s="146"/>
      <c r="S24" s="147"/>
      <c r="T24" s="13">
        <f>SUM(T6:T23)</f>
        <v>23</v>
      </c>
      <c r="V24" s="15">
        <f>SUM(T6:T23)</f>
        <v>23</v>
      </c>
    </row>
    <row r="25" spans="1:22" s="15" customFormat="1" ht="19" hidden="1" x14ac:dyDescent="0.25">
      <c r="A25" s="35"/>
      <c r="B25" s="34">
        <f>COUNTIF(B6:B22,"*")</f>
        <v>8</v>
      </c>
      <c r="C25" s="35"/>
      <c r="D25" s="24"/>
      <c r="E25" s="46">
        <f>COUNTIF(E6:E23,"*")</f>
        <v>0</v>
      </c>
      <c r="F25" s="24"/>
      <c r="G25" s="24"/>
      <c r="H25" s="46">
        <f>COUNTIF(H6:H23,"*")</f>
        <v>5</v>
      </c>
      <c r="I25" s="24"/>
      <c r="J25" s="24"/>
      <c r="K25" s="46">
        <f>COUNTIF(K6:K23,"*")</f>
        <v>1</v>
      </c>
      <c r="L25" s="24"/>
      <c r="M25" s="24"/>
      <c r="N25" s="46">
        <f>COUNTIF(N6:N23,"*")</f>
        <v>5</v>
      </c>
      <c r="O25" s="24"/>
      <c r="P25" s="24"/>
      <c r="Q25" s="46">
        <f>COUNTIF(Q6:Q23,"*")</f>
        <v>5</v>
      </c>
      <c r="R25" s="57"/>
      <c r="S25" s="57"/>
      <c r="T25" s="24">
        <f>SUM(B25:S25)</f>
        <v>24</v>
      </c>
    </row>
    <row r="26" spans="1:22" s="15" customFormat="1" ht="15" customHeight="1" x14ac:dyDescent="0.25">
      <c r="A26" s="57"/>
      <c r="B26" s="57"/>
      <c r="C26" s="57"/>
      <c r="D26" s="57"/>
      <c r="E26" s="57"/>
      <c r="F26" s="57"/>
      <c r="G26" s="57"/>
      <c r="H26" s="57"/>
      <c r="I26" s="57"/>
      <c r="J26" s="57"/>
      <c r="K26" s="57"/>
      <c r="L26" s="57"/>
      <c r="M26" s="57"/>
      <c r="N26" s="57"/>
      <c r="O26" s="57"/>
      <c r="P26" s="57"/>
      <c r="T26" s="57"/>
    </row>
    <row r="27" spans="1:22" s="15" customFormat="1" ht="20" thickBot="1" x14ac:dyDescent="0.3">
      <c r="A27" s="25"/>
    </row>
    <row r="28" spans="1:22" s="15" customFormat="1" ht="20" thickBot="1" x14ac:dyDescent="0.3">
      <c r="A28" s="13"/>
      <c r="B28" s="139" t="s">
        <v>0</v>
      </c>
      <c r="C28" s="140"/>
      <c r="D28" s="141"/>
      <c r="E28" s="139" t="s">
        <v>1</v>
      </c>
      <c r="F28" s="140"/>
      <c r="G28" s="141"/>
      <c r="H28" s="139" t="s">
        <v>2</v>
      </c>
      <c r="I28" s="140"/>
      <c r="J28" s="141"/>
      <c r="K28" s="139" t="s">
        <v>3</v>
      </c>
      <c r="L28" s="140"/>
      <c r="M28" s="141"/>
      <c r="N28" s="139" t="s">
        <v>4</v>
      </c>
      <c r="O28" s="140"/>
      <c r="P28" s="141"/>
      <c r="Q28" s="139" t="s">
        <v>5</v>
      </c>
      <c r="R28" s="140"/>
      <c r="S28" s="141"/>
      <c r="T28" s="14" t="s">
        <v>6</v>
      </c>
    </row>
    <row r="29" spans="1:22" s="15" customFormat="1" ht="37" thickBot="1" x14ac:dyDescent="0.3">
      <c r="A29" s="16" t="s">
        <v>7</v>
      </c>
      <c r="B29" s="136">
        <v>195976</v>
      </c>
      <c r="C29" s="137"/>
      <c r="D29" s="138"/>
      <c r="E29" s="136">
        <v>67292</v>
      </c>
      <c r="F29" s="137"/>
      <c r="G29" s="138"/>
      <c r="H29" s="136">
        <v>56853</v>
      </c>
      <c r="I29" s="137"/>
      <c r="J29" s="138"/>
      <c r="K29" s="136">
        <v>77062</v>
      </c>
      <c r="L29" s="137"/>
      <c r="M29" s="138"/>
      <c r="N29" s="136">
        <v>23583</v>
      </c>
      <c r="O29" s="137"/>
      <c r="P29" s="138"/>
      <c r="Q29" s="136">
        <v>397183</v>
      </c>
      <c r="R29" s="137"/>
      <c r="S29" s="138"/>
      <c r="T29" s="17">
        <v>949113</v>
      </c>
    </row>
    <row r="30" spans="1:22" s="15" customFormat="1" ht="37" thickBot="1" x14ac:dyDescent="0.3">
      <c r="A30" s="16"/>
      <c r="B30" s="18" t="s">
        <v>14</v>
      </c>
      <c r="C30" s="18" t="s">
        <v>35</v>
      </c>
      <c r="D30" s="18" t="s">
        <v>16</v>
      </c>
      <c r="E30" s="18" t="s">
        <v>14</v>
      </c>
      <c r="F30" s="18" t="s">
        <v>35</v>
      </c>
      <c r="G30" s="18" t="s">
        <v>16</v>
      </c>
      <c r="H30" s="18" t="s">
        <v>14</v>
      </c>
      <c r="I30" s="18" t="s">
        <v>35</v>
      </c>
      <c r="J30" s="18" t="s">
        <v>16</v>
      </c>
      <c r="K30" s="69" t="s">
        <v>14</v>
      </c>
      <c r="L30" s="69" t="s">
        <v>35</v>
      </c>
      <c r="M30" s="69" t="s">
        <v>16</v>
      </c>
      <c r="N30" s="18" t="s">
        <v>14</v>
      </c>
      <c r="O30" s="18" t="s">
        <v>35</v>
      </c>
      <c r="P30" s="18" t="s">
        <v>16</v>
      </c>
      <c r="Q30" s="18" t="s">
        <v>14</v>
      </c>
      <c r="R30" s="18" t="s">
        <v>35</v>
      </c>
      <c r="S30" s="18" t="s">
        <v>16</v>
      </c>
      <c r="T30" s="17"/>
      <c r="U30" s="34"/>
    </row>
    <row r="31" spans="1:22" s="15" customFormat="1" ht="24" customHeight="1" thickBot="1" x14ac:dyDescent="0.3">
      <c r="A31" s="131" t="s">
        <v>17</v>
      </c>
      <c r="B31" s="93" t="s">
        <v>80</v>
      </c>
      <c r="C31" s="94" t="s">
        <v>39</v>
      </c>
      <c r="D31" s="95">
        <v>42629</v>
      </c>
      <c r="E31" s="123"/>
      <c r="F31" s="123"/>
      <c r="G31" s="125"/>
      <c r="H31" s="114" t="s">
        <v>77</v>
      </c>
      <c r="I31" s="114" t="s">
        <v>36</v>
      </c>
      <c r="J31" s="115">
        <v>42608</v>
      </c>
      <c r="K31" s="134"/>
      <c r="L31" s="134"/>
      <c r="M31" s="134"/>
      <c r="N31" s="41" t="s">
        <v>78</v>
      </c>
      <c r="O31" s="103" t="s">
        <v>36</v>
      </c>
      <c r="P31" s="102">
        <v>42608</v>
      </c>
      <c r="Q31" s="36" t="s">
        <v>69</v>
      </c>
      <c r="R31" s="36" t="s">
        <v>37</v>
      </c>
      <c r="S31" s="37">
        <v>42580</v>
      </c>
      <c r="T31" s="120">
        <f>SUM(U31:U37)</f>
        <v>14</v>
      </c>
      <c r="U31" s="34">
        <f>COUNTIF(B31:S31,"&gt;8/8/2013")</f>
        <v>4</v>
      </c>
    </row>
    <row r="32" spans="1:22" s="15" customFormat="1" ht="24" customHeight="1" thickBot="1" x14ac:dyDescent="0.3">
      <c r="A32" s="132"/>
      <c r="B32" s="93" t="s">
        <v>76</v>
      </c>
      <c r="C32" s="94" t="s">
        <v>36</v>
      </c>
      <c r="D32" s="95">
        <v>42608</v>
      </c>
      <c r="E32" s="124"/>
      <c r="F32" s="124"/>
      <c r="G32" s="126"/>
      <c r="H32" s="104" t="s">
        <v>72</v>
      </c>
      <c r="I32" s="104" t="s">
        <v>39</v>
      </c>
      <c r="J32" s="105">
        <v>42580</v>
      </c>
      <c r="K32" s="135"/>
      <c r="L32" s="135"/>
      <c r="M32" s="135"/>
      <c r="N32" s="41" t="s">
        <v>74</v>
      </c>
      <c r="O32" s="103" t="s">
        <v>36</v>
      </c>
      <c r="P32" s="111">
        <v>42601</v>
      </c>
      <c r="Q32" s="36"/>
      <c r="R32" s="36"/>
      <c r="S32" s="37"/>
      <c r="T32" s="121"/>
      <c r="U32" s="46">
        <f t="shared" ref="U32:U43" si="1">COUNTIF(B32:S32,"&gt;8/8/2013")</f>
        <v>3</v>
      </c>
    </row>
    <row r="33" spans="1:21" s="15" customFormat="1" ht="24" customHeight="1" thickBot="1" x14ac:dyDescent="0.3">
      <c r="A33" s="132"/>
      <c r="B33" s="112" t="s">
        <v>70</v>
      </c>
      <c r="C33" s="106" t="s">
        <v>36</v>
      </c>
      <c r="D33" s="107">
        <v>42587</v>
      </c>
      <c r="E33" s="124"/>
      <c r="F33" s="124"/>
      <c r="G33" s="126"/>
      <c r="H33" s="106" t="s">
        <v>58</v>
      </c>
      <c r="I33" s="106" t="s">
        <v>39</v>
      </c>
      <c r="J33" s="107">
        <v>42552</v>
      </c>
      <c r="K33" s="135"/>
      <c r="L33" s="135"/>
      <c r="M33" s="135"/>
      <c r="N33" s="110" t="s">
        <v>75</v>
      </c>
      <c r="O33" s="36" t="s">
        <v>36</v>
      </c>
      <c r="P33" s="111">
        <v>42601</v>
      </c>
      <c r="Q33" s="36"/>
      <c r="R33" s="36"/>
      <c r="S33" s="37"/>
      <c r="T33" s="121"/>
      <c r="U33" s="46">
        <f>COUNTIF(E33:S33,"&gt;8/8/2013")</f>
        <v>2</v>
      </c>
    </row>
    <row r="34" spans="1:21" s="15" customFormat="1" ht="24" customHeight="1" thickBot="1" x14ac:dyDescent="0.3">
      <c r="A34" s="132"/>
      <c r="B34" s="87" t="s">
        <v>71</v>
      </c>
      <c r="C34" s="88" t="s">
        <v>37</v>
      </c>
      <c r="D34" s="89">
        <v>42580</v>
      </c>
      <c r="E34" s="124"/>
      <c r="F34" s="124"/>
      <c r="G34" s="126"/>
      <c r="H34" s="169"/>
      <c r="I34" s="48"/>
      <c r="J34" s="170"/>
      <c r="K34" s="135"/>
      <c r="L34" s="135"/>
      <c r="M34" s="135"/>
      <c r="N34" s="66" t="s">
        <v>73</v>
      </c>
      <c r="O34" s="62" t="s">
        <v>36</v>
      </c>
      <c r="P34" s="37">
        <v>42580</v>
      </c>
      <c r="Q34" s="62"/>
      <c r="R34" s="62"/>
      <c r="S34" s="68"/>
      <c r="T34" s="121"/>
      <c r="U34" s="46">
        <f t="shared" si="1"/>
        <v>2</v>
      </c>
    </row>
    <row r="35" spans="1:21" s="15" customFormat="1" ht="24" customHeight="1" thickBot="1" x14ac:dyDescent="0.3">
      <c r="A35" s="132"/>
      <c r="B35" s="112" t="s">
        <v>40</v>
      </c>
      <c r="C35" s="106" t="s">
        <v>37</v>
      </c>
      <c r="D35" s="107">
        <v>42580</v>
      </c>
      <c r="E35" s="124"/>
      <c r="F35" s="124"/>
      <c r="G35" s="126"/>
      <c r="H35" s="97"/>
      <c r="I35" s="97"/>
      <c r="J35" s="98"/>
      <c r="K35" s="135"/>
      <c r="L35" s="135"/>
      <c r="M35" s="135"/>
      <c r="N35" s="48"/>
      <c r="O35" s="48"/>
      <c r="P35" s="48"/>
      <c r="Q35" s="36"/>
      <c r="R35" s="36"/>
      <c r="S35" s="37"/>
      <c r="T35" s="121"/>
      <c r="U35" s="46">
        <f t="shared" si="1"/>
        <v>1</v>
      </c>
    </row>
    <row r="36" spans="1:21" s="15" customFormat="1" ht="24" customHeight="1" thickBot="1" x14ac:dyDescent="0.3">
      <c r="A36" s="132"/>
      <c r="B36" s="87" t="s">
        <v>67</v>
      </c>
      <c r="C36" s="88" t="s">
        <v>36</v>
      </c>
      <c r="D36" s="89">
        <v>42573</v>
      </c>
      <c r="E36" s="124"/>
      <c r="F36" s="124"/>
      <c r="G36" s="126"/>
      <c r="H36" s="97"/>
      <c r="I36" s="97"/>
      <c r="J36" s="98"/>
      <c r="K36" s="135"/>
      <c r="L36" s="135"/>
      <c r="M36" s="135"/>
      <c r="N36" s="48"/>
      <c r="O36" s="48"/>
      <c r="P36" s="48"/>
      <c r="Q36" s="36"/>
      <c r="R36" s="36"/>
      <c r="S36" s="37"/>
      <c r="T36" s="121"/>
      <c r="U36" s="46">
        <f t="shared" si="1"/>
        <v>1</v>
      </c>
    </row>
    <row r="37" spans="1:21" s="15" customFormat="1" ht="24" customHeight="1" thickBot="1" x14ac:dyDescent="0.3">
      <c r="A37" s="132"/>
      <c r="B37" s="113" t="s">
        <v>66</v>
      </c>
      <c r="C37" s="114" t="s">
        <v>36</v>
      </c>
      <c r="D37" s="115">
        <v>42559</v>
      </c>
      <c r="E37" s="124"/>
      <c r="F37" s="124"/>
      <c r="G37" s="126"/>
      <c r="H37" s="97"/>
      <c r="I37" s="97"/>
      <c r="J37" s="98"/>
      <c r="K37" s="135"/>
      <c r="L37" s="135"/>
      <c r="M37" s="135"/>
      <c r="N37" s="168"/>
      <c r="O37" s="103"/>
      <c r="P37" s="102"/>
      <c r="Q37" s="36"/>
      <c r="R37" s="36"/>
      <c r="S37" s="37"/>
      <c r="T37" s="121"/>
      <c r="U37" s="46">
        <f t="shared" si="1"/>
        <v>1</v>
      </c>
    </row>
    <row r="38" spans="1:21" s="15" customFormat="1" ht="23" customHeight="1" thickBot="1" x14ac:dyDescent="0.3">
      <c r="A38" s="131" t="s">
        <v>18</v>
      </c>
      <c r="B38" s="123"/>
      <c r="C38" s="123"/>
      <c r="D38" s="125"/>
      <c r="E38" s="123"/>
      <c r="F38" s="123"/>
      <c r="G38" s="125"/>
      <c r="H38" s="123" t="s">
        <v>68</v>
      </c>
      <c r="I38" s="123" t="s">
        <v>39</v>
      </c>
      <c r="J38" s="125">
        <v>42538</v>
      </c>
      <c r="K38" s="161" t="s">
        <v>52</v>
      </c>
      <c r="L38" s="123" t="s">
        <v>36</v>
      </c>
      <c r="M38" s="125">
        <v>42461</v>
      </c>
      <c r="N38" s="66" t="s">
        <v>57</v>
      </c>
      <c r="O38" s="36" t="s">
        <v>36</v>
      </c>
      <c r="P38" s="37">
        <v>42545</v>
      </c>
      <c r="Q38" s="36" t="s">
        <v>54</v>
      </c>
      <c r="R38" s="36" t="s">
        <v>36</v>
      </c>
      <c r="S38" s="37">
        <v>42489</v>
      </c>
      <c r="T38" s="120">
        <f>SUM(U38:U40)</f>
        <v>5</v>
      </c>
      <c r="U38" s="46">
        <f t="shared" si="1"/>
        <v>4</v>
      </c>
    </row>
    <row r="39" spans="1:21" s="15" customFormat="1" ht="23" customHeight="1" thickBot="1" x14ac:dyDescent="0.3">
      <c r="A39" s="132"/>
      <c r="B39" s="124"/>
      <c r="C39" s="124"/>
      <c r="D39" s="126"/>
      <c r="E39" s="124"/>
      <c r="F39" s="124"/>
      <c r="G39" s="126"/>
      <c r="H39" s="124"/>
      <c r="I39" s="124"/>
      <c r="J39" s="126"/>
      <c r="K39" s="162"/>
      <c r="L39" s="124"/>
      <c r="M39" s="126"/>
      <c r="N39" s="36" t="s">
        <v>56</v>
      </c>
      <c r="O39" s="101" t="s">
        <v>36</v>
      </c>
      <c r="P39" s="102">
        <v>42545</v>
      </c>
      <c r="Q39" s="36"/>
      <c r="R39" s="36"/>
      <c r="S39" s="37"/>
      <c r="T39" s="121"/>
      <c r="U39" s="46">
        <f t="shared" si="1"/>
        <v>1</v>
      </c>
    </row>
    <row r="40" spans="1:21" s="15" customFormat="1" ht="23" customHeight="1" thickBot="1" x14ac:dyDescent="0.3">
      <c r="A40" s="132"/>
      <c r="B40" s="127"/>
      <c r="C40" s="127"/>
      <c r="D40" s="128"/>
      <c r="E40" s="124"/>
      <c r="F40" s="124"/>
      <c r="G40" s="126"/>
      <c r="H40" s="127"/>
      <c r="I40" s="127"/>
      <c r="J40" s="128"/>
      <c r="K40" s="162"/>
      <c r="L40" s="124"/>
      <c r="M40" s="126"/>
      <c r="N40" s="99"/>
      <c r="O40" s="100"/>
      <c r="P40" s="96"/>
      <c r="Q40" s="36"/>
      <c r="R40" s="36"/>
      <c r="S40" s="37"/>
      <c r="T40" s="121"/>
      <c r="U40" s="46">
        <f t="shared" si="1"/>
        <v>0</v>
      </c>
    </row>
    <row r="41" spans="1:21" s="15" customFormat="1" ht="23" customHeight="1" thickBot="1" x14ac:dyDescent="0.3">
      <c r="A41" s="131" t="s">
        <v>19</v>
      </c>
      <c r="B41" s="123" t="s">
        <v>34</v>
      </c>
      <c r="C41" s="123" t="s">
        <v>37</v>
      </c>
      <c r="D41" s="125">
        <v>42314</v>
      </c>
      <c r="E41" s="123"/>
      <c r="F41" s="123"/>
      <c r="G41" s="123"/>
      <c r="H41" s="123"/>
      <c r="I41" s="123"/>
      <c r="J41" s="125"/>
      <c r="K41" s="123"/>
      <c r="L41" s="123"/>
      <c r="M41" s="123"/>
      <c r="N41" s="123"/>
      <c r="O41" s="123"/>
      <c r="P41" s="123"/>
      <c r="Q41" s="36" t="s">
        <v>47</v>
      </c>
      <c r="R41" s="36" t="s">
        <v>37</v>
      </c>
      <c r="S41" s="37">
        <v>42447</v>
      </c>
      <c r="T41" s="120">
        <f>U41+U42+U43+U44</f>
        <v>4</v>
      </c>
      <c r="U41" s="46">
        <f t="shared" si="1"/>
        <v>2</v>
      </c>
    </row>
    <row r="42" spans="1:21" s="15" customFormat="1" ht="23" customHeight="1" thickBot="1" x14ac:dyDescent="0.3">
      <c r="A42" s="132"/>
      <c r="B42" s="124"/>
      <c r="C42" s="124"/>
      <c r="D42" s="126"/>
      <c r="E42" s="124"/>
      <c r="F42" s="124"/>
      <c r="G42" s="124"/>
      <c r="H42" s="124"/>
      <c r="I42" s="124"/>
      <c r="J42" s="126"/>
      <c r="K42" s="124"/>
      <c r="L42" s="124"/>
      <c r="M42" s="124"/>
      <c r="N42" s="124"/>
      <c r="O42" s="124"/>
      <c r="P42" s="124"/>
      <c r="Q42" s="36" t="s">
        <v>48</v>
      </c>
      <c r="R42" s="36" t="s">
        <v>36</v>
      </c>
      <c r="S42" s="37">
        <v>42398</v>
      </c>
      <c r="T42" s="121"/>
      <c r="U42" s="46">
        <f t="shared" si="1"/>
        <v>1</v>
      </c>
    </row>
    <row r="43" spans="1:21" s="15" customFormat="1" ht="23" customHeight="1" thickBot="1" x14ac:dyDescent="0.3">
      <c r="A43" s="132"/>
      <c r="B43" s="124"/>
      <c r="C43" s="124"/>
      <c r="D43" s="126"/>
      <c r="E43" s="124"/>
      <c r="F43" s="124"/>
      <c r="G43" s="124"/>
      <c r="H43" s="124"/>
      <c r="I43" s="124"/>
      <c r="J43" s="126"/>
      <c r="K43" s="124"/>
      <c r="L43" s="124"/>
      <c r="M43" s="124"/>
      <c r="N43" s="124"/>
      <c r="O43" s="124"/>
      <c r="P43" s="124"/>
      <c r="Q43" s="36" t="s">
        <v>42</v>
      </c>
      <c r="R43" s="36" t="s">
        <v>37</v>
      </c>
      <c r="S43" s="37">
        <v>42396</v>
      </c>
      <c r="T43" s="121"/>
      <c r="U43" s="46">
        <f t="shared" si="1"/>
        <v>1</v>
      </c>
    </row>
    <row r="44" spans="1:21" s="15" customFormat="1" ht="23" customHeight="1" thickBot="1" x14ac:dyDescent="0.3">
      <c r="A44" s="133"/>
      <c r="B44" s="127"/>
      <c r="C44" s="127"/>
      <c r="D44" s="128"/>
      <c r="E44" s="127"/>
      <c r="F44" s="127"/>
      <c r="G44" s="127"/>
      <c r="H44" s="127"/>
      <c r="I44" s="127"/>
      <c r="J44" s="128"/>
      <c r="K44" s="127"/>
      <c r="L44" s="127"/>
      <c r="M44" s="127"/>
      <c r="N44" s="127"/>
      <c r="O44" s="127"/>
      <c r="P44" s="127"/>
      <c r="Q44" s="36"/>
      <c r="R44" s="36"/>
      <c r="S44" s="37"/>
      <c r="T44" s="122"/>
      <c r="U44" s="46">
        <f t="shared" ref="U44:U45" si="2">COUNTIF(B44:S44,"&gt;8/8/2013")</f>
        <v>0</v>
      </c>
    </row>
    <row r="45" spans="1:21" s="15" customFormat="1" ht="23" customHeight="1" thickBot="1" x14ac:dyDescent="0.3">
      <c r="A45" s="26" t="s">
        <v>20</v>
      </c>
      <c r="B45" s="36"/>
      <c r="C45" s="36"/>
      <c r="D45" s="36"/>
      <c r="E45" s="27"/>
      <c r="F45" s="27"/>
      <c r="G45" s="27"/>
      <c r="H45" s="16"/>
      <c r="I45" s="16"/>
      <c r="J45" s="28"/>
      <c r="K45" s="27"/>
      <c r="L45" s="27"/>
      <c r="M45" s="30"/>
      <c r="N45" s="48"/>
      <c r="O45" s="48"/>
      <c r="P45" s="48"/>
      <c r="Q45" s="36"/>
      <c r="R45" s="36"/>
      <c r="S45" s="36"/>
      <c r="T45" s="13">
        <f>U45</f>
        <v>0</v>
      </c>
      <c r="U45" s="46">
        <f t="shared" si="2"/>
        <v>0</v>
      </c>
    </row>
    <row r="46" spans="1:21" s="15" customFormat="1" ht="24" customHeight="1" thickBot="1" x14ac:dyDescent="0.3">
      <c r="A46" s="29" t="s">
        <v>13</v>
      </c>
      <c r="B46" s="139">
        <f>B47</f>
        <v>8</v>
      </c>
      <c r="C46" s="140"/>
      <c r="D46" s="141"/>
      <c r="E46" s="139">
        <f>E47</f>
        <v>0</v>
      </c>
      <c r="F46" s="140"/>
      <c r="G46" s="141"/>
      <c r="H46" s="139">
        <f>H47</f>
        <v>4</v>
      </c>
      <c r="I46" s="140"/>
      <c r="J46" s="141"/>
      <c r="K46" s="139">
        <f>K47</f>
        <v>1</v>
      </c>
      <c r="L46" s="140"/>
      <c r="M46" s="141"/>
      <c r="N46" s="145">
        <f>N47</f>
        <v>6</v>
      </c>
      <c r="O46" s="146"/>
      <c r="P46" s="147"/>
      <c r="Q46" s="145">
        <f>Q47</f>
        <v>5</v>
      </c>
      <c r="R46" s="146"/>
      <c r="S46" s="147"/>
      <c r="T46" s="21">
        <f>SUM(U31:U45)</f>
        <v>23</v>
      </c>
    </row>
    <row r="47" spans="1:21" ht="19" hidden="1" x14ac:dyDescent="0.25">
      <c r="B47" s="34">
        <f>COUNTIF(B31:B45,"*")</f>
        <v>8</v>
      </c>
      <c r="C47" s="35"/>
      <c r="D47" s="24"/>
      <c r="E47" s="46">
        <f>COUNTIF(E31:E45,"*")</f>
        <v>0</v>
      </c>
      <c r="F47" s="24"/>
      <c r="G47" s="24"/>
      <c r="H47" s="46">
        <f>COUNTIF(H31:H45,"*")</f>
        <v>4</v>
      </c>
      <c r="I47" s="24"/>
      <c r="J47" s="24"/>
      <c r="K47" s="46">
        <f>COUNTIF(K31:K45,"*")</f>
        <v>1</v>
      </c>
      <c r="L47" s="24"/>
      <c r="M47" s="24"/>
      <c r="N47" s="46">
        <f>COUNTIF(N31:N45,"*")</f>
        <v>6</v>
      </c>
      <c r="O47" s="2"/>
      <c r="P47" s="2"/>
      <c r="Q47" s="46">
        <f>COUNTIF(Q31:Q45,"*")</f>
        <v>5</v>
      </c>
      <c r="T47">
        <f>SUM(B47:S47)</f>
        <v>24</v>
      </c>
    </row>
    <row r="48" spans="1:21" ht="19" x14ac:dyDescent="0.25">
      <c r="A48" s="3" t="s">
        <v>50</v>
      </c>
      <c r="B48" s="58"/>
      <c r="C48" s="59"/>
      <c r="D48" s="24"/>
      <c r="E48" s="58"/>
      <c r="F48" s="24"/>
      <c r="G48" s="24"/>
      <c r="H48" s="58"/>
      <c r="I48" s="24"/>
      <c r="J48" s="24"/>
      <c r="K48" s="58"/>
      <c r="L48" s="24"/>
      <c r="M48" s="24"/>
      <c r="N48" s="2"/>
      <c r="O48" s="2"/>
      <c r="P48" s="2"/>
    </row>
    <row r="49" spans="1:20" x14ac:dyDescent="0.2">
      <c r="A49" s="3"/>
      <c r="K49" s="2"/>
      <c r="N49" s="2"/>
      <c r="O49" s="2"/>
      <c r="P49" s="2"/>
    </row>
    <row r="50" spans="1:20" ht="17" thickBot="1" x14ac:dyDescent="0.25">
      <c r="K50" s="2"/>
      <c r="M50" s="2"/>
      <c r="N50" s="2"/>
      <c r="O50" s="2"/>
      <c r="P50" s="2"/>
    </row>
    <row r="51" spans="1:20" ht="25" customHeight="1" thickBot="1" x14ac:dyDescent="0.25">
      <c r="A51" s="4"/>
      <c r="B51" s="148" t="s">
        <v>0</v>
      </c>
      <c r="C51" s="149"/>
      <c r="D51" s="150"/>
      <c r="E51" s="148" t="s">
        <v>1</v>
      </c>
      <c r="F51" s="149"/>
      <c r="G51" s="150"/>
      <c r="H51" s="148" t="s">
        <v>2</v>
      </c>
      <c r="I51" s="149"/>
      <c r="J51" s="150"/>
      <c r="K51" s="148" t="s">
        <v>3</v>
      </c>
      <c r="L51" s="149"/>
      <c r="M51" s="150"/>
      <c r="N51" s="148" t="s">
        <v>4</v>
      </c>
      <c r="O51" s="149"/>
      <c r="P51" s="150"/>
      <c r="Q51" s="148" t="s">
        <v>5</v>
      </c>
      <c r="R51" s="149"/>
      <c r="S51" s="150"/>
      <c r="T51" s="5" t="s">
        <v>6</v>
      </c>
    </row>
    <row r="52" spans="1:20" ht="33" thickBot="1" x14ac:dyDescent="0.25">
      <c r="A52" s="6" t="s">
        <v>7</v>
      </c>
      <c r="B52" s="142">
        <v>195976</v>
      </c>
      <c r="C52" s="143"/>
      <c r="D52" s="144"/>
      <c r="E52" s="142">
        <v>67292</v>
      </c>
      <c r="F52" s="143"/>
      <c r="G52" s="144"/>
      <c r="H52" s="142">
        <v>56853</v>
      </c>
      <c r="I52" s="143"/>
      <c r="J52" s="144"/>
      <c r="K52" s="142">
        <v>77062</v>
      </c>
      <c r="L52" s="143"/>
      <c r="M52" s="144"/>
      <c r="N52" s="142">
        <v>23583</v>
      </c>
      <c r="O52" s="143"/>
      <c r="P52" s="144"/>
      <c r="Q52" s="142">
        <v>397183</v>
      </c>
      <c r="R52" s="143"/>
      <c r="S52" s="144"/>
      <c r="T52" s="7">
        <v>949113</v>
      </c>
    </row>
    <row r="53" spans="1:20" ht="17" thickBot="1" x14ac:dyDescent="0.25">
      <c r="A53" s="6"/>
      <c r="B53" s="8" t="s">
        <v>14</v>
      </c>
      <c r="C53" s="8" t="s">
        <v>15</v>
      </c>
      <c r="D53" s="8" t="s">
        <v>16</v>
      </c>
      <c r="E53" s="8" t="s">
        <v>14</v>
      </c>
      <c r="F53" s="8" t="s">
        <v>15</v>
      </c>
      <c r="G53" s="8" t="s">
        <v>16</v>
      </c>
      <c r="H53" s="8" t="s">
        <v>14</v>
      </c>
      <c r="I53" s="8" t="s">
        <v>15</v>
      </c>
      <c r="J53" s="8" t="s">
        <v>16</v>
      </c>
      <c r="K53" s="8" t="s">
        <v>14</v>
      </c>
      <c r="L53" s="8" t="s">
        <v>15</v>
      </c>
      <c r="M53" s="8" t="s">
        <v>16</v>
      </c>
      <c r="N53" s="8" t="s">
        <v>14</v>
      </c>
      <c r="O53" s="8" t="s">
        <v>15</v>
      </c>
      <c r="P53" s="8" t="s">
        <v>16</v>
      </c>
      <c r="Q53" s="8" t="s">
        <v>14</v>
      </c>
      <c r="R53" s="8" t="s">
        <v>15</v>
      </c>
      <c r="S53" s="8" t="s">
        <v>16</v>
      </c>
      <c r="T53" s="7"/>
    </row>
    <row r="54" spans="1:20" ht="16" customHeight="1" thickBot="1" x14ac:dyDescent="0.25">
      <c r="A54" s="154" t="s">
        <v>21</v>
      </c>
      <c r="B54" s="38" t="s">
        <v>22</v>
      </c>
      <c r="C54" s="38"/>
      <c r="D54" s="63">
        <v>42079</v>
      </c>
      <c r="E54" s="154"/>
      <c r="F54" s="154"/>
      <c r="G54" s="154"/>
      <c r="H54" s="60" t="s">
        <v>44</v>
      </c>
      <c r="I54" s="60" t="s">
        <v>39</v>
      </c>
      <c r="J54" s="61">
        <v>42412</v>
      </c>
      <c r="K54" s="154" t="s">
        <v>32</v>
      </c>
      <c r="L54" s="154"/>
      <c r="M54" s="157">
        <v>42272</v>
      </c>
      <c r="N54" s="11" t="s">
        <v>23</v>
      </c>
      <c r="O54" s="11"/>
      <c r="P54" s="11">
        <v>42144</v>
      </c>
      <c r="Q54" s="49" t="s">
        <v>33</v>
      </c>
      <c r="R54" s="49" t="s">
        <v>37</v>
      </c>
      <c r="S54" s="50">
        <v>42258</v>
      </c>
      <c r="T54" s="151"/>
    </row>
    <row r="55" spans="1:20" s="31" customFormat="1" ht="16" customHeight="1" thickBot="1" x14ac:dyDescent="0.25">
      <c r="A55" s="155"/>
      <c r="B55" s="36" t="s">
        <v>40</v>
      </c>
      <c r="C55" s="36" t="s">
        <v>39</v>
      </c>
      <c r="D55" s="37">
        <v>42722</v>
      </c>
      <c r="E55" s="155"/>
      <c r="F55" s="155"/>
      <c r="G55" s="155"/>
      <c r="H55" s="70"/>
      <c r="I55" s="70"/>
      <c r="J55" s="70"/>
      <c r="K55" s="155"/>
      <c r="L55" s="155"/>
      <c r="M55" s="158"/>
      <c r="N55" s="32" t="s">
        <v>28</v>
      </c>
      <c r="O55" s="32"/>
      <c r="P55" s="11">
        <v>42199</v>
      </c>
      <c r="Q55" s="55" t="s">
        <v>41</v>
      </c>
      <c r="R55" s="55" t="s">
        <v>39</v>
      </c>
      <c r="S55" s="56">
        <v>42318</v>
      </c>
      <c r="T55" s="152"/>
    </row>
    <row r="56" spans="1:20" s="31" customFormat="1" ht="16" customHeight="1" thickBot="1" x14ac:dyDescent="0.3">
      <c r="A56" s="155"/>
      <c r="B56" s="25" t="s">
        <v>55</v>
      </c>
      <c r="C56" s="26" t="s">
        <v>36</v>
      </c>
      <c r="D56" s="86">
        <v>42531</v>
      </c>
      <c r="E56" s="155"/>
      <c r="F56" s="155"/>
      <c r="G56" s="155"/>
      <c r="H56" s="72"/>
      <c r="I56" s="72"/>
      <c r="J56" s="72"/>
      <c r="K56" s="155"/>
      <c r="L56" s="155"/>
      <c r="M56" s="158"/>
      <c r="N56" s="32"/>
      <c r="O56" s="32"/>
      <c r="P56" s="11"/>
      <c r="Q56" s="55"/>
      <c r="R56" s="55"/>
      <c r="S56" s="56"/>
      <c r="T56" s="152"/>
    </row>
    <row r="57" spans="1:20" ht="16" customHeight="1" thickBot="1" x14ac:dyDescent="0.25">
      <c r="A57" s="155"/>
      <c r="B57" s="66" t="s">
        <v>46</v>
      </c>
      <c r="C57" s="36" t="s">
        <v>36</v>
      </c>
      <c r="D57" s="37">
        <v>42433</v>
      </c>
      <c r="E57" s="155"/>
      <c r="F57" s="155"/>
      <c r="G57" s="155"/>
      <c r="H57" s="36" t="s">
        <v>30</v>
      </c>
      <c r="I57" s="36" t="s">
        <v>37</v>
      </c>
      <c r="J57" s="37">
        <v>42256</v>
      </c>
      <c r="K57" s="155"/>
      <c r="L57" s="155"/>
      <c r="M57" s="158"/>
      <c r="N57" s="11" t="s">
        <v>24</v>
      </c>
      <c r="O57" s="11"/>
      <c r="P57" s="11">
        <v>42139</v>
      </c>
      <c r="Q57" s="36" t="s">
        <v>43</v>
      </c>
      <c r="R57" s="36" t="s">
        <v>36</v>
      </c>
      <c r="S57" s="37">
        <v>42398</v>
      </c>
      <c r="T57" s="152"/>
    </row>
    <row r="58" spans="1:20" ht="16.5" customHeight="1" thickBot="1" x14ac:dyDescent="0.25">
      <c r="A58" s="155"/>
      <c r="B58" s="38" t="s">
        <v>29</v>
      </c>
      <c r="C58" s="39"/>
      <c r="D58" s="63">
        <v>42222</v>
      </c>
      <c r="E58" s="155"/>
      <c r="F58" s="155"/>
      <c r="G58" s="155"/>
      <c r="H58" s="70"/>
      <c r="I58" s="70"/>
      <c r="J58" s="70"/>
      <c r="K58" s="155"/>
      <c r="L58" s="155"/>
      <c r="M58" s="158"/>
      <c r="N58" s="12" t="s">
        <v>26</v>
      </c>
      <c r="O58" s="12"/>
      <c r="P58" s="12">
        <v>42167</v>
      </c>
      <c r="Q58" s="51" t="s">
        <v>38</v>
      </c>
      <c r="R58" s="51" t="s">
        <v>37</v>
      </c>
      <c r="S58" s="52">
        <v>42328</v>
      </c>
      <c r="T58" s="152"/>
    </row>
    <row r="59" spans="1:20" ht="16.5" customHeight="1" thickBot="1" x14ac:dyDescent="0.25">
      <c r="A59" s="155"/>
      <c r="B59" s="39"/>
      <c r="C59" s="39"/>
      <c r="D59" s="64"/>
      <c r="E59" s="155"/>
      <c r="F59" s="155"/>
      <c r="G59" s="155"/>
      <c r="H59" s="70"/>
      <c r="I59" s="70"/>
      <c r="J59" s="70"/>
      <c r="K59" s="155"/>
      <c r="L59" s="155"/>
      <c r="M59" s="158"/>
      <c r="N59" s="12" t="s">
        <v>25</v>
      </c>
      <c r="O59" s="12"/>
      <c r="P59" s="12">
        <v>42170</v>
      </c>
      <c r="Q59" s="51"/>
      <c r="R59" s="51"/>
      <c r="S59" s="52"/>
      <c r="T59" s="152"/>
    </row>
    <row r="60" spans="1:20" ht="16.5" customHeight="1" thickBot="1" x14ac:dyDescent="0.25">
      <c r="A60" s="155"/>
      <c r="B60" s="39"/>
      <c r="C60" s="39"/>
      <c r="D60" s="64"/>
      <c r="E60" s="155"/>
      <c r="F60" s="155"/>
      <c r="G60" s="155"/>
      <c r="H60" s="70"/>
      <c r="I60" s="70"/>
      <c r="J60" s="70"/>
      <c r="K60" s="155"/>
      <c r="L60" s="155"/>
      <c r="M60" s="158"/>
      <c r="N60" s="42" t="s">
        <v>31</v>
      </c>
      <c r="O60" s="12"/>
      <c r="P60" s="12">
        <v>42272</v>
      </c>
      <c r="Q60" s="51"/>
      <c r="R60" s="51"/>
      <c r="S60" s="52"/>
      <c r="T60" s="152"/>
    </row>
    <row r="61" spans="1:20" ht="16.5" customHeight="1" thickBot="1" x14ac:dyDescent="0.25">
      <c r="A61" s="156"/>
      <c r="B61" s="40"/>
      <c r="C61" s="40"/>
      <c r="D61" s="65"/>
      <c r="E61" s="156"/>
      <c r="F61" s="156"/>
      <c r="G61" s="156"/>
      <c r="H61" s="71"/>
      <c r="I61" s="71"/>
      <c r="J61" s="71"/>
      <c r="K61" s="156"/>
      <c r="L61" s="156"/>
      <c r="M61" s="159"/>
      <c r="N61" s="12" t="s">
        <v>27</v>
      </c>
      <c r="O61" s="12"/>
      <c r="P61" s="12">
        <v>42202</v>
      </c>
      <c r="Q61" s="53"/>
      <c r="R61" s="53"/>
      <c r="S61" s="54"/>
      <c r="T61" s="153"/>
    </row>
    <row r="62" spans="1:20" ht="19" thickBot="1" x14ac:dyDescent="0.25">
      <c r="N62" s="36" t="s">
        <v>53</v>
      </c>
      <c r="O62" s="67" t="s">
        <v>36</v>
      </c>
      <c r="P62" s="45">
        <v>42489</v>
      </c>
    </row>
    <row r="63" spans="1:20" ht="19" thickBot="1" x14ac:dyDescent="0.25">
      <c r="B63" s="2"/>
      <c r="N63" s="19" t="s">
        <v>45</v>
      </c>
      <c r="O63" s="19" t="s">
        <v>37</v>
      </c>
      <c r="P63" s="20">
        <v>42396</v>
      </c>
    </row>
    <row r="64" spans="1:20" ht="19" thickBot="1" x14ac:dyDescent="0.25">
      <c r="A64" s="43"/>
      <c r="B64" s="2">
        <f ca="1">TODAY()</f>
        <v>42636</v>
      </c>
      <c r="N64" s="62" t="s">
        <v>51</v>
      </c>
      <c r="O64" s="62" t="s">
        <v>36</v>
      </c>
      <c r="P64" s="68">
        <v>42461</v>
      </c>
    </row>
    <row r="65" spans="1:2" x14ac:dyDescent="0.2">
      <c r="B65" s="2">
        <f ca="1">B64-90</f>
        <v>42546</v>
      </c>
    </row>
    <row r="66" spans="1:2" x14ac:dyDescent="0.2">
      <c r="A66" s="43"/>
      <c r="B66" s="2">
        <f ca="1">B64-180</f>
        <v>42456</v>
      </c>
    </row>
  </sheetData>
  <sortState ref="Q15:S18">
    <sortCondition descending="1" ref="S15:S18"/>
  </sortState>
  <mergeCells count="138">
    <mergeCell ref="A22:A23"/>
    <mergeCell ref="E22:E23"/>
    <mergeCell ref="F22:F23"/>
    <mergeCell ref="G22:G23"/>
    <mergeCell ref="H22:H23"/>
    <mergeCell ref="I22:I23"/>
    <mergeCell ref="A1:T1"/>
    <mergeCell ref="Q4:S4"/>
    <mergeCell ref="B3:D3"/>
    <mergeCell ref="E3:G3"/>
    <mergeCell ref="H3:J3"/>
    <mergeCell ref="K3:M3"/>
    <mergeCell ref="N3:P3"/>
    <mergeCell ref="Q3:S3"/>
    <mergeCell ref="B4:D4"/>
    <mergeCell ref="E4:G4"/>
    <mergeCell ref="H4:J4"/>
    <mergeCell ref="K4:M4"/>
    <mergeCell ref="N4:P4"/>
    <mergeCell ref="G54:G61"/>
    <mergeCell ref="A16:A21"/>
    <mergeCell ref="A54:A61"/>
    <mergeCell ref="E54:E61"/>
    <mergeCell ref="F54:F61"/>
    <mergeCell ref="A38:A40"/>
    <mergeCell ref="B24:D24"/>
    <mergeCell ref="B29:D29"/>
    <mergeCell ref="A31:A37"/>
    <mergeCell ref="E28:G28"/>
    <mergeCell ref="E46:G46"/>
    <mergeCell ref="B46:D46"/>
    <mergeCell ref="B52:D52"/>
    <mergeCell ref="E52:G52"/>
    <mergeCell ref="E16:E21"/>
    <mergeCell ref="B51:D51"/>
    <mergeCell ref="E51:G51"/>
    <mergeCell ref="E24:G24"/>
    <mergeCell ref="E29:G29"/>
    <mergeCell ref="F41:F44"/>
    <mergeCell ref="B28:D28"/>
    <mergeCell ref="E38:E40"/>
    <mergeCell ref="F38:F40"/>
    <mergeCell ref="G38:G40"/>
    <mergeCell ref="T54:T61"/>
    <mergeCell ref="K54:K61"/>
    <mergeCell ref="L54:L61"/>
    <mergeCell ref="M54:M61"/>
    <mergeCell ref="P9:P15"/>
    <mergeCell ref="N9:N15"/>
    <mergeCell ref="O9:O15"/>
    <mergeCell ref="Q52:S52"/>
    <mergeCell ref="T9:T15"/>
    <mergeCell ref="T16:T21"/>
    <mergeCell ref="Q24:S24"/>
    <mergeCell ref="Q46:S46"/>
    <mergeCell ref="S9:S15"/>
    <mergeCell ref="K52:M52"/>
    <mergeCell ref="N52:P52"/>
    <mergeCell ref="K51:M51"/>
    <mergeCell ref="Q51:S51"/>
    <mergeCell ref="K46:M46"/>
    <mergeCell ref="K28:M28"/>
    <mergeCell ref="P41:P44"/>
    <mergeCell ref="K31:K37"/>
    <mergeCell ref="L31:L37"/>
    <mergeCell ref="M31:M37"/>
    <mergeCell ref="K38:K40"/>
    <mergeCell ref="H52:J52"/>
    <mergeCell ref="N46:P46"/>
    <mergeCell ref="N51:P51"/>
    <mergeCell ref="H51:J51"/>
    <mergeCell ref="G16:G21"/>
    <mergeCell ref="H24:J24"/>
    <mergeCell ref="K24:M24"/>
    <mergeCell ref="G41:G44"/>
    <mergeCell ref="H41:H44"/>
    <mergeCell ref="I41:I44"/>
    <mergeCell ref="J41:J44"/>
    <mergeCell ref="K41:K44"/>
    <mergeCell ref="L41:L44"/>
    <mergeCell ref="M41:M44"/>
    <mergeCell ref="N41:N44"/>
    <mergeCell ref="O41:O44"/>
    <mergeCell ref="H46:J46"/>
    <mergeCell ref="H29:J29"/>
    <mergeCell ref="H28:J28"/>
    <mergeCell ref="L38:L40"/>
    <mergeCell ref="M38:M40"/>
    <mergeCell ref="K29:M29"/>
    <mergeCell ref="N29:P29"/>
    <mergeCell ref="N24:P24"/>
    <mergeCell ref="A41:A44"/>
    <mergeCell ref="B41:B44"/>
    <mergeCell ref="C41:C44"/>
    <mergeCell ref="D41:D44"/>
    <mergeCell ref="E41:E44"/>
    <mergeCell ref="F16:F21"/>
    <mergeCell ref="Q9:Q15"/>
    <mergeCell ref="R9:R15"/>
    <mergeCell ref="E9:E15"/>
    <mergeCell ref="F9:F15"/>
    <mergeCell ref="G9:G15"/>
    <mergeCell ref="M16:M21"/>
    <mergeCell ref="K16:K21"/>
    <mergeCell ref="L16:L21"/>
    <mergeCell ref="K9:K15"/>
    <mergeCell ref="L9:L15"/>
    <mergeCell ref="M9:M15"/>
    <mergeCell ref="A9:A15"/>
    <mergeCell ref="Q29:S29"/>
    <mergeCell ref="Q28:S28"/>
    <mergeCell ref="N28:P28"/>
    <mergeCell ref="E31:E37"/>
    <mergeCell ref="F31:F37"/>
    <mergeCell ref="G31:G37"/>
    <mergeCell ref="T41:T44"/>
    <mergeCell ref="B16:B21"/>
    <mergeCell ref="C16:C21"/>
    <mergeCell ref="D16:D21"/>
    <mergeCell ref="H16:H21"/>
    <mergeCell ref="I16:I21"/>
    <mergeCell ref="J16:J21"/>
    <mergeCell ref="B38:B40"/>
    <mergeCell ref="C38:C40"/>
    <mergeCell ref="D38:D40"/>
    <mergeCell ref="T31:T37"/>
    <mergeCell ref="T38:T40"/>
    <mergeCell ref="J22:J23"/>
    <mergeCell ref="K22:K23"/>
    <mergeCell ref="L22:L23"/>
    <mergeCell ref="M22:M23"/>
    <mergeCell ref="N22:N23"/>
    <mergeCell ref="O22:O23"/>
    <mergeCell ref="P22:P23"/>
    <mergeCell ref="T22:T23"/>
    <mergeCell ref="H38:H40"/>
    <mergeCell ref="I38:I40"/>
    <mergeCell ref="J38:J40"/>
  </mergeCells>
  <phoneticPr fontId="7" type="noConversion"/>
  <printOptions horizontalCentered="1"/>
  <pageMargins left="0.25" right="0.25" top="0.25" bottom="0.25" header="0.25" footer="0.25"/>
  <pageSetup scale="47" orientation="landscape" horizontalDpi="4294967292" verticalDpi="4294967292" copies="1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L13"/>
  <sheetViews>
    <sheetView tabSelected="1" workbookViewId="0">
      <selection activeCell="J6" sqref="J6"/>
    </sheetView>
  </sheetViews>
  <sheetFormatPr baseColWidth="10" defaultColWidth="11" defaultRowHeight="19" x14ac:dyDescent="0.25"/>
  <cols>
    <col min="1" max="1" width="28.33203125" style="15" customWidth="1"/>
    <col min="2" max="2" width="11.6640625" style="15" bestFit="1" customWidth="1"/>
    <col min="3" max="4" width="11" style="83"/>
    <col min="5" max="7" width="11.6640625" style="83" bestFit="1" customWidth="1"/>
    <col min="8" max="8" width="11.6640625" style="15" bestFit="1" customWidth="1"/>
    <col min="9" max="16384" width="11" style="15"/>
  </cols>
  <sheetData>
    <row r="1" spans="1:12" ht="20" thickBot="1" x14ac:dyDescent="0.3">
      <c r="B1" s="73">
        <v>42545</v>
      </c>
      <c r="C1" s="73">
        <v>42559</v>
      </c>
      <c r="D1" s="73">
        <v>42566</v>
      </c>
      <c r="E1" s="73">
        <v>42573</v>
      </c>
      <c r="F1" s="73">
        <v>42587</v>
      </c>
      <c r="G1" s="73">
        <v>42601</v>
      </c>
      <c r="H1" s="73">
        <v>42608</v>
      </c>
      <c r="I1" s="73">
        <v>42622</v>
      </c>
      <c r="J1" s="73">
        <v>42629</v>
      </c>
      <c r="K1" s="73">
        <v>42636</v>
      </c>
      <c r="L1" s="73">
        <v>42643</v>
      </c>
    </row>
    <row r="2" spans="1:12" x14ac:dyDescent="0.25">
      <c r="A2" s="74" t="s">
        <v>59</v>
      </c>
      <c r="B2" s="75">
        <v>1</v>
      </c>
      <c r="C2" s="76">
        <v>1</v>
      </c>
      <c r="D2" s="90">
        <v>1</v>
      </c>
      <c r="E2" s="75">
        <v>1</v>
      </c>
      <c r="F2" s="75">
        <v>2</v>
      </c>
      <c r="G2" s="75">
        <v>2</v>
      </c>
      <c r="H2" s="75">
        <v>2</v>
      </c>
      <c r="I2" s="75">
        <v>2</v>
      </c>
      <c r="J2" s="75">
        <v>2</v>
      </c>
      <c r="K2" s="75"/>
      <c r="L2" s="75"/>
    </row>
    <row r="3" spans="1:12" x14ac:dyDescent="0.25">
      <c r="A3" s="77" t="s">
        <v>60</v>
      </c>
      <c r="B3" s="78">
        <v>5</v>
      </c>
      <c r="C3" s="79">
        <v>6</v>
      </c>
      <c r="D3" s="91">
        <v>5</v>
      </c>
      <c r="E3" s="78">
        <v>6</v>
      </c>
      <c r="F3" s="78">
        <v>10</v>
      </c>
      <c r="G3" s="78">
        <v>9</v>
      </c>
      <c r="H3" s="78">
        <v>9</v>
      </c>
      <c r="I3" s="78">
        <v>9</v>
      </c>
      <c r="J3" s="78">
        <v>11</v>
      </c>
      <c r="K3" s="78"/>
      <c r="L3" s="78"/>
    </row>
    <row r="4" spans="1:12" ht="20" thickBot="1" x14ac:dyDescent="0.3">
      <c r="A4" s="80" t="s">
        <v>61</v>
      </c>
      <c r="B4" s="81">
        <v>18</v>
      </c>
      <c r="C4" s="82">
        <v>17</v>
      </c>
      <c r="D4" s="92">
        <v>15</v>
      </c>
      <c r="E4" s="81">
        <v>12</v>
      </c>
      <c r="F4" s="81">
        <v>11</v>
      </c>
      <c r="G4" s="81">
        <v>12</v>
      </c>
      <c r="H4" s="81">
        <v>12</v>
      </c>
      <c r="I4" s="81">
        <v>10</v>
      </c>
      <c r="J4" s="81">
        <v>8</v>
      </c>
      <c r="K4" s="81"/>
      <c r="L4" s="81"/>
    </row>
    <row r="5" spans="1:12" ht="20" thickBot="1" x14ac:dyDescent="0.3">
      <c r="A5" s="80" t="s">
        <v>49</v>
      </c>
      <c r="B5" s="81">
        <v>3</v>
      </c>
      <c r="C5" s="82">
        <v>2</v>
      </c>
      <c r="D5" s="92">
        <v>1</v>
      </c>
      <c r="E5" s="81">
        <v>4</v>
      </c>
      <c r="F5" s="81">
        <v>3</v>
      </c>
      <c r="G5" s="81">
        <v>3</v>
      </c>
      <c r="H5" s="81">
        <v>4</v>
      </c>
      <c r="I5" s="81">
        <v>4</v>
      </c>
      <c r="J5" s="81">
        <v>2</v>
      </c>
      <c r="K5" s="81"/>
      <c r="L5" s="81"/>
    </row>
    <row r="6" spans="1:12" x14ac:dyDescent="0.25">
      <c r="B6" s="83">
        <f t="shared" ref="B6:J6" si="0">SUM(B2:B5)</f>
        <v>27</v>
      </c>
      <c r="C6" s="83">
        <f t="shared" si="0"/>
        <v>26</v>
      </c>
      <c r="D6" s="83">
        <f t="shared" si="0"/>
        <v>22</v>
      </c>
      <c r="E6" s="83">
        <f t="shared" si="0"/>
        <v>23</v>
      </c>
      <c r="F6" s="83">
        <f t="shared" si="0"/>
        <v>26</v>
      </c>
      <c r="G6" s="83">
        <f t="shared" si="0"/>
        <v>26</v>
      </c>
      <c r="H6" s="83">
        <f t="shared" si="0"/>
        <v>27</v>
      </c>
      <c r="I6" s="83">
        <f t="shared" si="0"/>
        <v>25</v>
      </c>
      <c r="J6" s="83">
        <f t="shared" si="0"/>
        <v>23</v>
      </c>
      <c r="K6" s="83"/>
      <c r="L6" s="83"/>
    </row>
    <row r="7" spans="1:12" x14ac:dyDescent="0.25">
      <c r="H7" s="83"/>
    </row>
    <row r="8" spans="1:12" ht="20" thickBot="1" x14ac:dyDescent="0.3">
      <c r="A8" s="84"/>
      <c r="H8" s="83"/>
    </row>
    <row r="9" spans="1:12" x14ac:dyDescent="0.25">
      <c r="A9" s="85" t="s">
        <v>62</v>
      </c>
      <c r="B9" s="75">
        <v>12</v>
      </c>
      <c r="C9" s="76">
        <v>11</v>
      </c>
      <c r="D9" s="90">
        <v>12</v>
      </c>
      <c r="E9" s="75">
        <v>11</v>
      </c>
      <c r="F9" s="75">
        <v>6</v>
      </c>
      <c r="G9" s="75">
        <v>7</v>
      </c>
      <c r="H9" s="75">
        <v>7</v>
      </c>
      <c r="I9" s="75">
        <v>7</v>
      </c>
      <c r="J9" s="75">
        <v>8</v>
      </c>
      <c r="K9" s="75"/>
      <c r="L9" s="75"/>
    </row>
    <row r="10" spans="1:12" ht="20" thickBot="1" x14ac:dyDescent="0.3">
      <c r="A10" s="80" t="s">
        <v>63</v>
      </c>
      <c r="B10" s="81">
        <v>0</v>
      </c>
      <c r="C10" s="82">
        <v>0</v>
      </c>
      <c r="D10" s="92">
        <v>0</v>
      </c>
      <c r="E10" s="81">
        <v>0</v>
      </c>
      <c r="F10" s="81">
        <v>0</v>
      </c>
      <c r="G10" s="81">
        <v>0</v>
      </c>
      <c r="H10" s="81">
        <v>0</v>
      </c>
      <c r="I10" s="81">
        <v>0</v>
      </c>
      <c r="J10" s="81">
        <v>0</v>
      </c>
      <c r="K10" s="81"/>
      <c r="L10" s="81"/>
    </row>
    <row r="12" spans="1:12" x14ac:dyDescent="0.25">
      <c r="A12" s="15" t="s">
        <v>64</v>
      </c>
    </row>
    <row r="13" spans="1:12" x14ac:dyDescent="0.25">
      <c r="A13" s="15" t="s">
        <v>65</v>
      </c>
    </row>
  </sheetData>
  <phoneticPr fontId="7" type="noConversion"/>
  <printOptions horizontalCentered="1"/>
  <pageMargins left="0.7" right="0.7" top="0.75" bottom="0.75" header="0.3" footer="0.3"/>
  <pageSetup scale="61" orientation="landscape" horizontalDpi="0" verticalDpi="0" copies="15"/>
  <headerFooter>
    <oddHeader>&amp;C&amp;"Calibri,Regular"&amp;14&amp;K000000&amp;A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Location and Length of Stay</vt:lpstr>
      <vt:lpstr>Countdown to ZERO</vt:lpstr>
    </vt:vector>
  </TitlesOfParts>
  <Company>Program Design and Development, LLC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Muffler</dc:creator>
  <cp:lastModifiedBy>Microsoft Office User</cp:lastModifiedBy>
  <cp:lastPrinted>2016-04-01T15:04:43Z</cp:lastPrinted>
  <dcterms:created xsi:type="dcterms:W3CDTF">2014-10-24T14:23:56Z</dcterms:created>
  <dcterms:modified xsi:type="dcterms:W3CDTF">2016-09-23T15:03:03Z</dcterms:modified>
</cp:coreProperties>
</file>